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1-2025\"/>
    </mc:Choice>
  </mc:AlternateContent>
  <xr:revisionPtr revIDLastSave="0" documentId="13_ncr:1_{ED3245E8-074D-4DAD-AE6E-370976A299B3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2" i="6" l="1"/>
  <c r="B79" i="6"/>
  <c r="B17" i="6"/>
  <c r="B82" i="6"/>
  <c r="B77" i="6"/>
  <c r="B80" i="6"/>
  <c r="B66" i="6"/>
  <c r="B10" i="6" l="1"/>
  <c r="B3" i="6"/>
  <c r="B7" i="6"/>
  <c r="B11" i="6"/>
  <c r="A25" i="14" l="1"/>
  <c r="B57" i="6" l="1"/>
  <c r="B73" i="6"/>
  <c r="B91" i="6" l="1"/>
  <c r="B85" i="6"/>
  <c r="B62" i="6"/>
</calcChain>
</file>

<file path=xl/sharedStrings.xml><?xml version="1.0" encoding="utf-8"?>
<sst xmlns="http://schemas.openxmlformats.org/spreadsheetml/2006/main" count="183" uniqueCount="123">
  <si>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</si>
  <si>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</si>
  <si>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</si>
  <si>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</si>
  <si>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</si>
  <si>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</si>
  <si>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</si>
  <si>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</si>
  <si>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</si>
  <si>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</si>
  <si>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</si>
  <si>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</si>
  <si>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 xml:space="preserve">Онлайн-платформа помощи животным Teddy Food </t>
  </si>
  <si>
    <t>Частные пожертвования, сайт фонда (CloudPayments)</t>
  </si>
  <si>
    <t>Частные пожертвования, СБП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</si>
  <si>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</si>
  <si>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</si>
  <si>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</si>
  <si>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</si>
  <si>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Реализация сувенирной продукции, мерча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</si>
  <si>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</si>
  <si>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</si>
  <si>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</si>
  <si>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</si>
  <si>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</si>
  <si>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</si>
  <si>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</si>
  <si>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</si>
  <si>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</si>
  <si>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</si>
  <si>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</si>
  <si>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</si>
  <si>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</si>
  <si>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</si>
  <si>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</si>
  <si>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Пожертвования БФ "Я в помощь"</t>
  </si>
  <si>
    <t>Проект "Активный гражданин"</t>
  </si>
  <si>
    <t>Благотворительные сертификаты на Giftery.ru</t>
  </si>
  <si>
    <t>Благотворительный аукцион Meet For Charity</t>
  </si>
  <si>
    <t>Пожертвования БФ "Культура благотворительности"</t>
  </si>
  <si>
    <t xml:space="preserve">Пожертвования БФ "Благотворительное пожертвование"
</t>
  </si>
  <si>
    <t>05.01.2025</t>
  </si>
  <si>
    <t>09.01.2025</t>
  </si>
  <si>
    <t>10.01.2025</t>
  </si>
  <si>
    <t>13.01.2025</t>
  </si>
  <si>
    <t>14.01.2025</t>
  </si>
  <si>
    <t>15.01.2025</t>
  </si>
  <si>
    <t>16.01.2025</t>
  </si>
  <si>
    <t>17.01.2025</t>
  </si>
  <si>
    <t>20.01.2025</t>
  </si>
  <si>
    <t>22.01.2025</t>
  </si>
  <si>
    <t>23.01.2025</t>
  </si>
  <si>
    <t>24.01.2025</t>
  </si>
  <si>
    <t>27.01.2025</t>
  </si>
  <si>
    <t>28.01.2025</t>
  </si>
  <si>
    <t>29.01.2025</t>
  </si>
  <si>
    <t>30.01.2025</t>
  </si>
  <si>
    <t>31.01.2025</t>
  </si>
  <si>
    <t>Строительные материалы в Центр "Мокрый нос"</t>
  </si>
  <si>
    <t>Вывоз ТКО за период 01.12.2024-31.12.2024 г., Центр "Мокрый нос"</t>
  </si>
  <si>
    <t>Аренда контейнера для ТКО, центр "Мокрый нос"</t>
  </si>
  <si>
    <t>Услуги сервиса Avito (пристройство)</t>
  </si>
  <si>
    <t>Пополнение лицевого счета для работы с услугами HeadHunter (вакансия: специалист по уходу за животными)</t>
  </si>
  <si>
    <t>Медицинские препараты, одноразовые медицинские расходные материалы</t>
  </si>
  <si>
    <t>Оказание ветеринарных услуг, СББЖ</t>
  </si>
  <si>
    <t>Прием пульмонолога, рентген, собака Сэм, клиника 101 Далматинец Сходня</t>
  </si>
  <si>
    <t>Прием офтальмолога, операция, кот Кутузов, клиника 101 Далматинец Химки</t>
  </si>
  <si>
    <t>Хирургическая операция, кот Тик-Так, клиника 101 Далматинец Химки</t>
  </si>
  <si>
    <t>Вывоз ТКО за период 01.12.2024-31.12.2024, приют "НИКА"</t>
  </si>
  <si>
    <t>Ремонт автомобиля ЛАДА ЛАРГУС, г/н Е 503 ХХ 799</t>
  </si>
  <si>
    <t>Расходные материалы, Центр "Мокрый Нос"</t>
  </si>
  <si>
    <t>Лабораторные исследования (анализы) за период 01.12.2024-31.12.2024, лаборатория Vet Union</t>
  </si>
  <si>
    <t>Медицинское оборудование (ультразвуковая мойка для операционной)</t>
  </si>
  <si>
    <t>Ветеринарные препараты. Вакцина Мультифел</t>
  </si>
  <si>
    <t>Строительные материалы для стационара и ремонта помещений. Клей для плитки, Центр "Мокрый нос"</t>
  </si>
  <si>
    <t>Строительные материалы для стационара и ремонта помещений. Керамическая плитка, Центр "Мокрый нос"</t>
  </si>
  <si>
    <t>Строительные материалы для стационара (плиткорез), Центр "Мокрый нос"</t>
  </si>
  <si>
    <t>Ингалятор компрессорный</t>
  </si>
  <si>
    <t>Лечение в стационаре, анализы, хирургическая операция, собака Порш, клиника Белый клык</t>
  </si>
  <si>
    <t>Анализы, исследования, собака Люся, клиника Белый клык</t>
  </si>
  <si>
    <t>Прием хирурга, исследования, собака Порш, клиника Белый клык</t>
  </si>
  <si>
    <t>Прием хирурга, собака Порш, клиника Белый клык</t>
  </si>
  <si>
    <t>Ремонт автомобиля ЛАДА ЛАРГУС, г/н Т 692 ТС 799</t>
  </si>
  <si>
    <t>Анализы, реанимация, кошка Ива, клиника Оригами</t>
  </si>
  <si>
    <t>Удаление зубов, ЭХО, рентген, гистология, кот Пупс, клиника Оригами</t>
  </si>
  <si>
    <t>Прием инфекциониста, анализы, УЗИ брюшной полости, кот Вася, клиника Оригами</t>
  </si>
  <si>
    <t>Стационарное лечение, анализы, кошка Тыква, клиника Оригами</t>
  </si>
  <si>
    <t>УЗИ одного органа, анализы, собака Ушко, клиника Оригами</t>
  </si>
  <si>
    <t>УЗИ брюшной полости, собака Ушко, клиника Оригами</t>
  </si>
  <si>
    <t>Прием хирурга, собака Лада, клиника Оригами</t>
  </si>
  <si>
    <t>Проведение КТ, собака Лада, клиника Сколково Вет</t>
  </si>
  <si>
    <t>Услуги видеонаблюдения, предоставляемых сервисом ipeye.ru (просмотр, запись, трансляция)</t>
  </si>
  <si>
    <t>Медицинские инструменты для проведения стерилизаций</t>
  </si>
  <si>
    <t>Передержка собак за период 01.12.2024-31.12.2024.</t>
  </si>
  <si>
    <t>Прием онколога, анализы, исследования, мед. манипуляции, собака Пафнутий, клиника Белый клык</t>
  </si>
  <si>
    <t>Прием врача, анализы, мед. манипуляции, кот Черешня, клиника Белый клык</t>
  </si>
  <si>
    <t>Бензин, дизель для заправки автомобилей</t>
  </si>
  <si>
    <t>Утилизация биологических отходов и отходов класса "Б"</t>
  </si>
  <si>
    <t>Услуги связи (интернет) за период 01.02.2025-28.02.2025</t>
  </si>
  <si>
    <t>Пакеты для стерилизации инструментов</t>
  </si>
  <si>
    <t>Анализы, кот Котус, клиника Оригами</t>
  </si>
  <si>
    <t>Картриджи и бумага для принтера, Центр "Мокрый нос"</t>
  </si>
  <si>
    <t>Расходные медицинские материалы. Попоны для собак и кошек</t>
  </si>
  <si>
    <t>Ветеринарные препараты. Ксила, Антимедин</t>
  </si>
  <si>
    <t>Услуги фотосъемки животных за период 01.01.2025-31.01.2025</t>
  </si>
  <si>
    <t>Медицинские расходные материалы (воротник защитный)</t>
  </si>
  <si>
    <t>Оплата услуг связи. Пополнение лицевого счета</t>
  </si>
  <si>
    <t>Услуга прачечной, фестиваль Woof Москва</t>
  </si>
  <si>
    <t>Права на программу 1С Управление торговлей 8. Базовая версия</t>
  </si>
  <si>
    <t>Уборка снега за период 22.12.2024-23.01.2025</t>
  </si>
  <si>
    <t>Аренда склада за период 23.01.2025-22.02.2025</t>
  </si>
  <si>
    <t>Погрузочно-разгрузочные работы за период 22.12.2024-23.01.2025</t>
  </si>
  <si>
    <t>Услуги доставки груза за период 01.11.2024-31.12.2024</t>
  </si>
  <si>
    <t>Материалы для изготовления свечей</t>
  </si>
  <si>
    <t>Авансовый платеж за услуги агента по информированию граждан о деятельности фонда и привлечению к благотворительности</t>
  </si>
  <si>
    <t>Пополнение лицевого счета для работы с услугами HeadHunter</t>
  </si>
  <si>
    <t>Услуга оператора горячей линии за период 01.12.2024-31.12.2024</t>
  </si>
  <si>
    <t>Рекламно-сувенирная продукция</t>
  </si>
  <si>
    <t xml:space="preserve">Электроэнергия за период 01.01.2025-31.01.2025 </t>
  </si>
  <si>
    <t>Услуги агента по информированию граждан о деят-ти фонда и привлечению к благотворительности за 01.09.2024-30.09.2024</t>
  </si>
  <si>
    <t xml:space="preserve">Услуги по медицинскому осмотру водителей за период 01.01.2025-31.01.2025 </t>
  </si>
  <si>
    <t xml:space="preserve">Электроэнергия за период 01.12.2024-31.12.2024 </t>
  </si>
  <si>
    <t>Услуги сопровождение в GR за период 15.12.2024-15.01.2025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</si>
</sst>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49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2" fillId="0" borderId="0" xfId="0" applyNumberFormat="1" applyFont="1" applyFill="1" applyAlignment="1" applyProtection="1">
      <alignment vertical="center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28"/>
  <sheetViews>
    <sheetView workbookViewId="0">
      <selection activeCell="B2" sqref="B2:B24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8">
        <v>679089.73000000126</v>
      </c>
      <c r="B2" s="6" t="s">
        <v>6</v>
      </c>
    </row>
    <row r="3" spans="1:2" x14ac:dyDescent="0.25">
      <c r="A3" s="8">
        <v>500</v>
      </c>
      <c r="B3" s="6" t="s">
        <v>7</v>
      </c>
    </row>
    <row r="4" spans="1:2" x14ac:dyDescent="0.25">
      <c r="A4" s="8">
        <v>2692231.1300000018</v>
      </c>
      <c r="B4" s="6" t="s">
        <v>13</v>
      </c>
    </row>
    <row r="5" spans="1:2" x14ac:dyDescent="0.25">
      <c r="A5" s="8">
        <v>313953.83999999997</v>
      </c>
      <c r="B5" s="6" t="s">
        <v>8</v>
      </c>
    </row>
    <row r="6" spans="1:2" x14ac:dyDescent="0.25">
      <c r="A6" s="8">
        <v>577507</v>
      </c>
      <c r="B6" s="6" t="s">
        <v>14</v>
      </c>
    </row>
    <row r="7" spans="1:2" x14ac:dyDescent="0.25">
      <c r="A7" s="8">
        <v>16954.289999999997</v>
      </c>
      <c r="B7" s="6" t="s">
        <v>15</v>
      </c>
    </row>
    <row r="8" spans="1:2" x14ac:dyDescent="0.25">
      <c r="A8" s="8">
        <v>28162.639999999999</v>
      </c>
      <c r="B8" s="6" t="s">
        <v>26</v>
      </c>
    </row>
    <row r="9" spans="1:2" x14ac:dyDescent="0.25">
      <c r="A9" s="8">
        <v>378721.21</v>
      </c>
      <c r="B9" s="6" t="s">
        <v>29</v>
      </c>
    </row>
    <row r="10" spans="1:2" ht="13.2" customHeight="1" x14ac:dyDescent="0.25">
      <c r="A10" s="8">
        <v>1616456</v>
      </c>
      <c r="B10" s="6" t="s">
        <v>9</v>
      </c>
    </row>
    <row r="11" spans="1:2" x14ac:dyDescent="0.25">
      <c r="A11" s="8">
        <v>455473</v>
      </c>
      <c r="B11" s="6" t="s">
        <v>10</v>
      </c>
    </row>
    <row r="12" spans="1:2" x14ac:dyDescent="0.25">
      <c r="A12" s="8">
        <v>148000</v>
      </c>
      <c r="B12" s="6" t="s">
        <v>36</v>
      </c>
    </row>
    <row r="13" spans="1:2" x14ac:dyDescent="0.25">
      <c r="A13" s="8">
        <v>157703</v>
      </c>
      <c r="B13" s="6" t="s">
        <v>16</v>
      </c>
    </row>
    <row r="14" spans="1:2" x14ac:dyDescent="0.25">
      <c r="A14" s="8">
        <v>1403897.0999999996</v>
      </c>
      <c r="B14" s="6" t="s">
        <v>11</v>
      </c>
    </row>
    <row r="15" spans="1:2" x14ac:dyDescent="0.25">
      <c r="A15" s="8">
        <v>26664</v>
      </c>
      <c r="B15" s="6" t="s">
        <v>12</v>
      </c>
    </row>
    <row r="16" spans="1:2" x14ac:dyDescent="0.25">
      <c r="A16" s="8">
        <v>201853</v>
      </c>
      <c r="B16" s="6" t="s">
        <v>17</v>
      </c>
    </row>
    <row r="17" spans="1:2" x14ac:dyDescent="0.25">
      <c r="A17" s="8">
        <v>136888.79999999999</v>
      </c>
      <c r="B17" s="6" t="s">
        <v>38</v>
      </c>
    </row>
    <row r="18" spans="1:2" x14ac:dyDescent="0.25">
      <c r="A18" s="8">
        <v>84500.5</v>
      </c>
      <c r="B18" s="6" t="s">
        <v>18</v>
      </c>
    </row>
    <row r="19" spans="1:2" x14ac:dyDescent="0.25">
      <c r="A19" s="8">
        <v>6686.21</v>
      </c>
      <c r="B19" s="6" t="s">
        <v>37</v>
      </c>
    </row>
    <row r="20" spans="1:2" x14ac:dyDescent="0.25">
      <c r="A20" s="8">
        <v>211202.8</v>
      </c>
      <c r="B20" s="6" t="s">
        <v>40</v>
      </c>
    </row>
    <row r="21" spans="1:2" x14ac:dyDescent="0.25">
      <c r="A21" s="8">
        <v>72500</v>
      </c>
      <c r="B21" s="33" t="s">
        <v>35</v>
      </c>
    </row>
    <row r="22" spans="1:2" x14ac:dyDescent="0.25">
      <c r="A22" s="8">
        <v>4413.95</v>
      </c>
      <c r="B22" s="33" t="s">
        <v>39</v>
      </c>
    </row>
    <row r="23" spans="1:2" x14ac:dyDescent="0.25">
      <c r="A23" s="8">
        <v>88200.84</v>
      </c>
      <c r="B23" s="6" t="s">
        <v>19</v>
      </c>
    </row>
    <row r="24" spans="1:2" x14ac:dyDescent="0.25">
      <c r="A24" s="8">
        <v>929337.99000000011</v>
      </c>
      <c r="B24" s="6" t="s">
        <v>20</v>
      </c>
    </row>
    <row r="25" spans="1:2" x14ac:dyDescent="0.25">
      <c r="A25" s="18">
        <f>SUM(A2:A24)</f>
        <v>10230897.030000003</v>
      </c>
      <c r="B25" s="17" t="s">
        <v>4</v>
      </c>
    </row>
    <row r="28" spans="1:2" x14ac:dyDescent="0.25">
      <c r="B28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103"/>
  <sheetViews>
    <sheetView tabSelected="1" topLeftCell="A74" workbookViewId="0">
      <selection activeCell="C79" sqref="C79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23</v>
      </c>
      <c r="B1" s="23"/>
      <c r="C1" s="24"/>
    </row>
    <row r="2" spans="1:3" s="5" customFormat="1" ht="53.4" customHeight="1" x14ac:dyDescent="0.25">
      <c r="A2" s="44" t="s">
        <v>25</v>
      </c>
      <c r="B2" s="45"/>
      <c r="C2" s="45"/>
    </row>
    <row r="3" spans="1:3" s="32" customFormat="1" ht="13.8" customHeight="1" x14ac:dyDescent="0.25">
      <c r="A3" s="38" t="s">
        <v>41</v>
      </c>
      <c r="B3" s="39">
        <f>3915.5+2500+2200+4080+1084+4800+1080+2410</f>
        <v>22069.5</v>
      </c>
      <c r="C3" s="32" t="s">
        <v>58</v>
      </c>
    </row>
    <row r="4" spans="1:3" s="32" customFormat="1" ht="13.8" customHeight="1" x14ac:dyDescent="0.25">
      <c r="A4" s="38" t="s">
        <v>42</v>
      </c>
      <c r="B4" s="39">
        <v>44415.360000000001</v>
      </c>
      <c r="C4" s="42" t="s">
        <v>59</v>
      </c>
    </row>
    <row r="5" spans="1:3" s="32" customFormat="1" ht="13.8" customHeight="1" x14ac:dyDescent="0.25">
      <c r="A5" s="38" t="s">
        <v>42</v>
      </c>
      <c r="B5" s="39">
        <v>2888.8</v>
      </c>
      <c r="C5" s="42" t="s">
        <v>60</v>
      </c>
    </row>
    <row r="6" spans="1:3" s="32" customFormat="1" ht="13.8" customHeight="1" x14ac:dyDescent="0.25">
      <c r="A6" s="38" t="s">
        <v>42</v>
      </c>
      <c r="B6" s="39">
        <v>10000</v>
      </c>
      <c r="C6" s="43" t="s">
        <v>120</v>
      </c>
    </row>
    <row r="7" spans="1:3" s="32" customFormat="1" ht="13.8" customHeight="1" x14ac:dyDescent="0.25">
      <c r="A7" s="38" t="s">
        <v>42</v>
      </c>
      <c r="B7" s="8">
        <f>10000+5000+10000</f>
        <v>25000</v>
      </c>
      <c r="C7" s="4" t="s">
        <v>61</v>
      </c>
    </row>
    <row r="8" spans="1:3" s="32" customFormat="1" ht="13.8" customHeight="1" x14ac:dyDescent="0.25">
      <c r="A8" s="38" t="s">
        <v>43</v>
      </c>
      <c r="B8" s="8">
        <v>3547</v>
      </c>
      <c r="C8" s="4" t="s">
        <v>62</v>
      </c>
    </row>
    <row r="9" spans="1:3" s="32" customFormat="1" ht="13.8" customHeight="1" x14ac:dyDescent="0.25">
      <c r="A9" s="38" t="s">
        <v>43</v>
      </c>
      <c r="B9" s="39">
        <v>52857.82</v>
      </c>
      <c r="C9" s="32" t="s">
        <v>63</v>
      </c>
    </row>
    <row r="10" spans="1:3" s="32" customFormat="1" ht="13.8" customHeight="1" x14ac:dyDescent="0.25">
      <c r="A10" s="40" t="s">
        <v>43</v>
      </c>
      <c r="B10" s="39">
        <f>2149.16+3006</f>
        <v>5155.16</v>
      </c>
      <c r="C10" s="32" t="s">
        <v>64</v>
      </c>
    </row>
    <row r="11" spans="1:3" s="32" customFormat="1" ht="13.8" customHeight="1" x14ac:dyDescent="0.25">
      <c r="A11" s="38" t="s">
        <v>43</v>
      </c>
      <c r="B11" s="8">
        <f>114449.82+370718.26</f>
        <v>485168.08</v>
      </c>
      <c r="C11" s="4" t="s">
        <v>121</v>
      </c>
    </row>
    <row r="12" spans="1:3" s="4" customFormat="1" x14ac:dyDescent="0.25">
      <c r="A12" s="40" t="s">
        <v>43</v>
      </c>
      <c r="B12" s="39">
        <v>5770</v>
      </c>
      <c r="C12" s="32" t="s">
        <v>65</v>
      </c>
    </row>
    <row r="13" spans="1:3" s="4" customFormat="1" x14ac:dyDescent="0.25">
      <c r="A13" s="40" t="s">
        <v>43</v>
      </c>
      <c r="B13" s="39">
        <v>22607</v>
      </c>
      <c r="C13" s="32" t="s">
        <v>66</v>
      </c>
    </row>
    <row r="14" spans="1:3" s="4" customFormat="1" x14ac:dyDescent="0.25">
      <c r="A14" s="38" t="s">
        <v>43</v>
      </c>
      <c r="B14" s="39">
        <v>18715</v>
      </c>
      <c r="C14" s="32" t="s">
        <v>67</v>
      </c>
    </row>
    <row r="15" spans="1:3" s="4" customFormat="1" x14ac:dyDescent="0.25">
      <c r="A15" s="38" t="s">
        <v>44</v>
      </c>
      <c r="B15" s="39">
        <v>20314.32</v>
      </c>
      <c r="C15" s="32" t="s">
        <v>68</v>
      </c>
    </row>
    <row r="16" spans="1:3" s="32" customFormat="1" ht="13.8" customHeight="1" x14ac:dyDescent="0.25">
      <c r="A16" s="38" t="s">
        <v>44</v>
      </c>
      <c r="B16" s="39">
        <v>6200</v>
      </c>
      <c r="C16" s="32" t="s">
        <v>69</v>
      </c>
    </row>
    <row r="17" spans="1:3" s="32" customFormat="1" ht="13.8" customHeight="1" x14ac:dyDescent="0.25">
      <c r="A17" s="38" t="s">
        <v>45</v>
      </c>
      <c r="B17" s="39">
        <f>3633+440.6</f>
        <v>4073.6</v>
      </c>
      <c r="C17" s="32" t="s">
        <v>70</v>
      </c>
    </row>
    <row r="18" spans="1:3" s="32" customFormat="1" ht="13.8" customHeight="1" x14ac:dyDescent="0.25">
      <c r="A18" s="38" t="s">
        <v>45</v>
      </c>
      <c r="B18" s="39">
        <v>117580</v>
      </c>
      <c r="C18" s="32" t="s">
        <v>71</v>
      </c>
    </row>
    <row r="19" spans="1:3" s="4" customFormat="1" x14ac:dyDescent="0.25">
      <c r="A19" s="38" t="s">
        <v>46</v>
      </c>
      <c r="B19" s="39">
        <v>10111</v>
      </c>
      <c r="C19" s="32" t="s">
        <v>72</v>
      </c>
    </row>
    <row r="20" spans="1:3" s="4" customFormat="1" x14ac:dyDescent="0.25">
      <c r="A20" s="38" t="s">
        <v>47</v>
      </c>
      <c r="B20" s="39">
        <v>36996</v>
      </c>
      <c r="C20" s="32" t="s">
        <v>73</v>
      </c>
    </row>
    <row r="21" spans="1:3" s="4" customFormat="1" x14ac:dyDescent="0.25">
      <c r="A21" s="38" t="s">
        <v>48</v>
      </c>
      <c r="B21" s="39">
        <v>41900</v>
      </c>
      <c r="C21" s="32" t="s">
        <v>74</v>
      </c>
    </row>
    <row r="22" spans="1:3" s="4" customFormat="1" x14ac:dyDescent="0.25">
      <c r="A22" s="38" t="s">
        <v>48</v>
      </c>
      <c r="B22" s="39">
        <v>173202.8</v>
      </c>
      <c r="C22" s="32" t="s">
        <v>75</v>
      </c>
    </row>
    <row r="23" spans="1:3" s="4" customFormat="1" x14ac:dyDescent="0.25">
      <c r="A23" s="38" t="s">
        <v>48</v>
      </c>
      <c r="B23" s="39">
        <v>7523</v>
      </c>
      <c r="C23" s="32" t="s">
        <v>76</v>
      </c>
    </row>
    <row r="24" spans="1:3" s="4" customFormat="1" x14ac:dyDescent="0.25">
      <c r="A24" s="38" t="s">
        <v>49</v>
      </c>
      <c r="B24" s="39">
        <v>21480</v>
      </c>
      <c r="C24" s="32" t="s">
        <v>106</v>
      </c>
    </row>
    <row r="25" spans="1:3" s="4" customFormat="1" x14ac:dyDescent="0.25">
      <c r="A25" s="38" t="s">
        <v>49</v>
      </c>
      <c r="B25" s="39">
        <v>3396</v>
      </c>
      <c r="C25" s="32" t="s">
        <v>77</v>
      </c>
    </row>
    <row r="26" spans="1:3" s="4" customFormat="1" x14ac:dyDescent="0.25">
      <c r="A26" s="38" t="s">
        <v>49</v>
      </c>
      <c r="B26" s="39">
        <v>148729</v>
      </c>
      <c r="C26" s="32" t="s">
        <v>78</v>
      </c>
    </row>
    <row r="27" spans="1:3" s="4" customFormat="1" x14ac:dyDescent="0.25">
      <c r="A27" s="38" t="s">
        <v>49</v>
      </c>
      <c r="B27" s="39">
        <v>9130</v>
      </c>
      <c r="C27" s="32" t="s">
        <v>79</v>
      </c>
    </row>
    <row r="28" spans="1:3" s="4" customFormat="1" x14ac:dyDescent="0.25">
      <c r="A28" s="38" t="s">
        <v>49</v>
      </c>
      <c r="B28" s="39">
        <v>6615</v>
      </c>
      <c r="C28" s="32" t="s">
        <v>80</v>
      </c>
    </row>
    <row r="29" spans="1:3" s="4" customFormat="1" x14ac:dyDescent="0.25">
      <c r="A29" s="38" t="s">
        <v>49</v>
      </c>
      <c r="B29" s="39">
        <v>4717.5</v>
      </c>
      <c r="C29" s="32" t="s">
        <v>81</v>
      </c>
    </row>
    <row r="30" spans="1:3" s="4" customFormat="1" x14ac:dyDescent="0.25">
      <c r="A30" s="38" t="s">
        <v>50</v>
      </c>
      <c r="B30" s="39">
        <v>6900</v>
      </c>
      <c r="C30" s="32" t="s">
        <v>82</v>
      </c>
    </row>
    <row r="31" spans="1:3" s="4" customFormat="1" x14ac:dyDescent="0.25">
      <c r="A31" s="38" t="s">
        <v>51</v>
      </c>
      <c r="B31" s="39">
        <v>47195</v>
      </c>
      <c r="C31" s="32" t="s">
        <v>83</v>
      </c>
    </row>
    <row r="32" spans="1:3" s="4" customFormat="1" x14ac:dyDescent="0.25">
      <c r="A32" s="38" t="s">
        <v>51</v>
      </c>
      <c r="B32" s="39">
        <v>31479</v>
      </c>
      <c r="C32" s="32" t="s">
        <v>84</v>
      </c>
    </row>
    <row r="33" spans="1:3" s="4" customFormat="1" x14ac:dyDescent="0.25">
      <c r="A33" s="38" t="s">
        <v>51</v>
      </c>
      <c r="B33" s="39">
        <v>13992.5</v>
      </c>
      <c r="C33" s="32" t="s">
        <v>85</v>
      </c>
    </row>
    <row r="34" spans="1:3" s="4" customFormat="1" x14ac:dyDescent="0.25">
      <c r="A34" s="38" t="s">
        <v>51</v>
      </c>
      <c r="B34" s="39">
        <v>9518</v>
      </c>
      <c r="C34" s="32" t="s">
        <v>86</v>
      </c>
    </row>
    <row r="35" spans="1:3" s="4" customFormat="1" x14ac:dyDescent="0.25">
      <c r="A35" s="38" t="s">
        <v>51</v>
      </c>
      <c r="B35" s="39">
        <v>4982.5</v>
      </c>
      <c r="C35" s="32" t="s">
        <v>87</v>
      </c>
    </row>
    <row r="36" spans="1:3" s="4" customFormat="1" x14ac:dyDescent="0.25">
      <c r="A36" s="38" t="s">
        <v>51</v>
      </c>
      <c r="B36" s="39">
        <v>2550</v>
      </c>
      <c r="C36" s="32" t="s">
        <v>88</v>
      </c>
    </row>
    <row r="37" spans="1:3" s="4" customFormat="1" x14ac:dyDescent="0.25">
      <c r="A37" s="38" t="s">
        <v>51</v>
      </c>
      <c r="B37" s="39">
        <v>1275</v>
      </c>
      <c r="C37" s="32" t="s">
        <v>89</v>
      </c>
    </row>
    <row r="38" spans="1:3" s="4" customFormat="1" x14ac:dyDescent="0.25">
      <c r="A38" s="38" t="s">
        <v>51</v>
      </c>
      <c r="B38" s="39">
        <v>21140</v>
      </c>
      <c r="C38" s="32" t="s">
        <v>90</v>
      </c>
    </row>
    <row r="39" spans="1:3" s="4" customFormat="1" x14ac:dyDescent="0.25">
      <c r="A39" s="38" t="s">
        <v>52</v>
      </c>
      <c r="B39" s="39">
        <v>3534</v>
      </c>
      <c r="C39" s="32" t="s">
        <v>97</v>
      </c>
    </row>
    <row r="40" spans="1:3" s="4" customFormat="1" x14ac:dyDescent="0.25">
      <c r="A40" s="38" t="s">
        <v>52</v>
      </c>
      <c r="B40" s="39">
        <v>8055.6</v>
      </c>
      <c r="C40" s="32" t="s">
        <v>91</v>
      </c>
    </row>
    <row r="41" spans="1:3" s="4" customFormat="1" x14ac:dyDescent="0.25">
      <c r="A41" s="38" t="s">
        <v>53</v>
      </c>
      <c r="B41" s="39">
        <v>58100</v>
      </c>
      <c r="C41" s="32" t="s">
        <v>92</v>
      </c>
    </row>
    <row r="42" spans="1:3" s="4" customFormat="1" x14ac:dyDescent="0.25">
      <c r="A42" s="38" t="s">
        <v>53</v>
      </c>
      <c r="B42" s="39">
        <v>103200</v>
      </c>
      <c r="C42" s="32" t="s">
        <v>93</v>
      </c>
    </row>
    <row r="43" spans="1:3" s="4" customFormat="1" x14ac:dyDescent="0.25">
      <c r="A43" s="38" t="s">
        <v>53</v>
      </c>
      <c r="B43" s="39">
        <v>21510</v>
      </c>
      <c r="C43" s="32" t="s">
        <v>94</v>
      </c>
    </row>
    <row r="44" spans="1:3" s="4" customFormat="1" x14ac:dyDescent="0.25">
      <c r="A44" s="38" t="s">
        <v>53</v>
      </c>
      <c r="B44" s="39">
        <v>9750</v>
      </c>
      <c r="C44" s="32" t="s">
        <v>95</v>
      </c>
    </row>
    <row r="45" spans="1:3" s="4" customFormat="1" x14ac:dyDescent="0.25">
      <c r="A45" s="38" t="s">
        <v>54</v>
      </c>
      <c r="B45" s="39">
        <v>30000</v>
      </c>
      <c r="C45" s="32" t="s">
        <v>96</v>
      </c>
    </row>
    <row r="46" spans="1:3" s="4" customFormat="1" x14ac:dyDescent="0.25">
      <c r="A46" s="38" t="s">
        <v>54</v>
      </c>
      <c r="B46" s="39">
        <v>152599.76</v>
      </c>
      <c r="C46" s="32" t="s">
        <v>118</v>
      </c>
    </row>
    <row r="47" spans="1:3" s="4" customFormat="1" x14ac:dyDescent="0.25">
      <c r="A47" s="38" t="s">
        <v>54</v>
      </c>
      <c r="B47" s="39">
        <v>4256</v>
      </c>
      <c r="C47" s="32" t="s">
        <v>98</v>
      </c>
    </row>
    <row r="48" spans="1:3" s="4" customFormat="1" x14ac:dyDescent="0.25">
      <c r="A48" s="38" t="s">
        <v>54</v>
      </c>
      <c r="B48" s="39">
        <v>7803</v>
      </c>
      <c r="C48" s="32" t="s">
        <v>99</v>
      </c>
    </row>
    <row r="49" spans="1:3" s="32" customFormat="1" ht="13.8" customHeight="1" x14ac:dyDescent="0.25">
      <c r="A49" s="38" t="s">
        <v>54</v>
      </c>
      <c r="B49" s="8">
        <v>6295</v>
      </c>
      <c r="C49" s="4" t="s">
        <v>101</v>
      </c>
    </row>
    <row r="50" spans="1:3" s="4" customFormat="1" x14ac:dyDescent="0.25">
      <c r="A50" s="40" t="s">
        <v>54</v>
      </c>
      <c r="B50" s="39">
        <v>2460</v>
      </c>
      <c r="C50" s="32" t="s">
        <v>100</v>
      </c>
    </row>
    <row r="51" spans="1:3" s="32" customFormat="1" ht="13.8" customHeight="1" x14ac:dyDescent="0.25">
      <c r="A51" s="32" t="s">
        <v>55</v>
      </c>
      <c r="B51" s="39">
        <v>97604.9</v>
      </c>
      <c r="C51" s="32" t="s">
        <v>102</v>
      </c>
    </row>
    <row r="52" spans="1:3" s="32" customFormat="1" ht="13.8" customHeight="1" x14ac:dyDescent="0.25">
      <c r="A52" s="32" t="s">
        <v>56</v>
      </c>
      <c r="B52" s="39">
        <v>41684.11</v>
      </c>
      <c r="C52" s="32" t="s">
        <v>103</v>
      </c>
    </row>
    <row r="53" spans="1:3" s="32" customFormat="1" ht="13.8" customHeight="1" x14ac:dyDescent="0.25">
      <c r="A53" s="32" t="s">
        <v>56</v>
      </c>
      <c r="B53" s="39">
        <v>48000</v>
      </c>
      <c r="C53" s="32" t="s">
        <v>104</v>
      </c>
    </row>
    <row r="54" spans="1:3" s="32" customFormat="1" ht="13.8" customHeight="1" x14ac:dyDescent="0.25">
      <c r="A54" s="4" t="s">
        <v>57</v>
      </c>
      <c r="B54" s="8">
        <v>20421.52</v>
      </c>
      <c r="C54" s="4" t="s">
        <v>105</v>
      </c>
    </row>
    <row r="55" spans="1:3" x14ac:dyDescent="0.25">
      <c r="A55" s="34"/>
      <c r="B55" s="35">
        <v>2038521.64</v>
      </c>
      <c r="C55" s="35" t="s">
        <v>30</v>
      </c>
    </row>
    <row r="56" spans="1:3" s="4" customFormat="1" x14ac:dyDescent="0.3">
      <c r="A56" s="34"/>
      <c r="B56" s="35">
        <v>274150</v>
      </c>
      <c r="C56" s="35" t="s">
        <v>31</v>
      </c>
    </row>
    <row r="57" spans="1:3" s="4" customFormat="1" x14ac:dyDescent="0.3">
      <c r="A57" s="9" t="s">
        <v>2</v>
      </c>
      <c r="B57" s="10">
        <f>SUM(B3:B56)</f>
        <v>4377139.47</v>
      </c>
      <c r="C57" s="11"/>
    </row>
    <row r="58" spans="1:3" ht="15" customHeight="1" x14ac:dyDescent="0.25">
      <c r="A58" s="31" t="s">
        <v>21</v>
      </c>
      <c r="B58" s="25"/>
      <c r="C58" s="26"/>
    </row>
    <row r="59" spans="1:3" s="4" customFormat="1" ht="30" customHeight="1" x14ac:dyDescent="0.3">
      <c r="A59" s="46" t="s">
        <v>34</v>
      </c>
      <c r="B59" s="46"/>
      <c r="C59" s="46"/>
    </row>
    <row r="60" spans="1:3" x14ac:dyDescent="0.25">
      <c r="A60" s="34"/>
      <c r="B60" s="35">
        <v>86626.95</v>
      </c>
      <c r="C60" s="35" t="s">
        <v>30</v>
      </c>
    </row>
    <row r="61" spans="1:3" s="4" customFormat="1" x14ac:dyDescent="0.3">
      <c r="A61" s="34"/>
      <c r="B61" s="35">
        <v>11650</v>
      </c>
      <c r="C61" s="35" t="s">
        <v>31</v>
      </c>
    </row>
    <row r="62" spans="1:3" s="4" customFormat="1" x14ac:dyDescent="0.3">
      <c r="A62" s="9" t="s">
        <v>2</v>
      </c>
      <c r="B62" s="10">
        <f>SUM(B60:B61)</f>
        <v>98276.95</v>
      </c>
      <c r="C62" s="11"/>
    </row>
    <row r="63" spans="1:3" s="22" customFormat="1" x14ac:dyDescent="0.3">
      <c r="A63" s="30" t="s">
        <v>22</v>
      </c>
      <c r="B63" s="27"/>
    </row>
    <row r="64" spans="1:3" s="4" customFormat="1" ht="30" customHeight="1" x14ac:dyDescent="0.3">
      <c r="A64" s="44" t="s">
        <v>27</v>
      </c>
      <c r="B64" s="45"/>
      <c r="C64" s="45"/>
    </row>
    <row r="65" spans="1:3" s="32" customFormat="1" ht="13.8" customHeight="1" x14ac:dyDescent="0.25">
      <c r="A65" s="40" t="s">
        <v>49</v>
      </c>
      <c r="B65" s="35">
        <v>4915</v>
      </c>
      <c r="C65" s="32" t="s">
        <v>107</v>
      </c>
    </row>
    <row r="66" spans="1:3" s="40" customFormat="1" ht="13.8" customHeight="1" x14ac:dyDescent="0.25">
      <c r="A66" s="38" t="s">
        <v>50</v>
      </c>
      <c r="B66" s="39">
        <f>150075+150075</f>
        <v>300150</v>
      </c>
      <c r="C66" s="41" t="s">
        <v>122</v>
      </c>
    </row>
    <row r="67" spans="1:3" x14ac:dyDescent="0.25">
      <c r="A67" s="35" t="s">
        <v>51</v>
      </c>
      <c r="B67" s="35">
        <v>9700</v>
      </c>
      <c r="C67" s="41" t="s">
        <v>108</v>
      </c>
    </row>
    <row r="68" spans="1:3" s="4" customFormat="1" x14ac:dyDescent="0.3">
      <c r="A68" s="35" t="s">
        <v>51</v>
      </c>
      <c r="B68" s="35">
        <v>3500</v>
      </c>
      <c r="C68" s="41" t="s">
        <v>109</v>
      </c>
    </row>
    <row r="69" spans="1:3" s="32" customFormat="1" ht="13.8" customHeight="1" x14ac:dyDescent="0.25">
      <c r="A69" s="35" t="s">
        <v>54</v>
      </c>
      <c r="B69" s="35">
        <v>90000</v>
      </c>
      <c r="C69" s="41" t="s">
        <v>110</v>
      </c>
    </row>
    <row r="70" spans="1:3" s="32" customFormat="1" ht="13.8" customHeight="1" x14ac:dyDescent="0.25">
      <c r="A70" s="35" t="s">
        <v>54</v>
      </c>
      <c r="B70" s="35">
        <v>21000</v>
      </c>
      <c r="C70" s="41" t="s">
        <v>111</v>
      </c>
    </row>
    <row r="71" spans="1:3" x14ac:dyDescent="0.25">
      <c r="A71" s="35"/>
      <c r="B71" s="35">
        <v>306354.52</v>
      </c>
      <c r="C71" s="35" t="s">
        <v>30</v>
      </c>
    </row>
    <row r="72" spans="1:3" s="4" customFormat="1" x14ac:dyDescent="0.3">
      <c r="A72" s="35"/>
      <c r="B72" s="35">
        <v>41200</v>
      </c>
      <c r="C72" s="35" t="s">
        <v>31</v>
      </c>
    </row>
    <row r="73" spans="1:3" s="4" customFormat="1" x14ac:dyDescent="0.3">
      <c r="A73" s="9" t="s">
        <v>2</v>
      </c>
      <c r="B73" s="10">
        <f>SUM(B65:B72)</f>
        <v>776819.52</v>
      </c>
      <c r="C73" s="11"/>
    </row>
    <row r="74" spans="1:3" s="4" customFormat="1" x14ac:dyDescent="0.3">
      <c r="A74" s="30" t="s">
        <v>24</v>
      </c>
      <c r="B74" s="27"/>
      <c r="C74" s="22"/>
    </row>
    <row r="75" spans="1:3" s="4" customFormat="1" ht="30" customHeight="1" x14ac:dyDescent="0.3">
      <c r="A75" s="44" t="s">
        <v>28</v>
      </c>
      <c r="B75" s="45"/>
      <c r="C75" s="45"/>
    </row>
    <row r="76" spans="1:3" s="28" customFormat="1" ht="13.8" customHeight="1" x14ac:dyDescent="0.3">
      <c r="A76" s="35" t="s">
        <v>42</v>
      </c>
      <c r="B76" s="35">
        <v>730</v>
      </c>
      <c r="C76" s="35" t="s">
        <v>112</v>
      </c>
    </row>
    <row r="77" spans="1:3" s="28" customFormat="1" ht="13.8" customHeight="1" x14ac:dyDescent="0.3">
      <c r="A77" s="28" t="s">
        <v>45</v>
      </c>
      <c r="B77" s="35">
        <f>20292+22120</f>
        <v>42412</v>
      </c>
      <c r="C77" s="35" t="s">
        <v>113</v>
      </c>
    </row>
    <row r="78" spans="1:3" s="28" customFormat="1" x14ac:dyDescent="0.3">
      <c r="A78" s="28" t="s">
        <v>45</v>
      </c>
      <c r="B78" s="35">
        <v>618370.19999999995</v>
      </c>
      <c r="C78" s="35" t="s">
        <v>114</v>
      </c>
    </row>
    <row r="79" spans="1:3" s="28" customFormat="1" ht="13.8" customHeight="1" x14ac:dyDescent="0.3">
      <c r="A79" s="28" t="s">
        <v>45</v>
      </c>
      <c r="B79" s="35">
        <f>34390+20200+36079+3637</f>
        <v>94306</v>
      </c>
      <c r="C79" s="35" t="s">
        <v>117</v>
      </c>
    </row>
    <row r="80" spans="1:3" s="28" customFormat="1" ht="13.8" customHeight="1" x14ac:dyDescent="0.3">
      <c r="A80" s="28" t="s">
        <v>46</v>
      </c>
      <c r="B80" s="35">
        <f>3180+2699</f>
        <v>5879</v>
      </c>
      <c r="C80" s="35" t="s">
        <v>115</v>
      </c>
    </row>
    <row r="81" spans="1:3" s="28" customFormat="1" ht="13.8" customHeight="1" x14ac:dyDescent="0.3">
      <c r="A81" s="28" t="s">
        <v>47</v>
      </c>
      <c r="B81" s="35">
        <v>48790</v>
      </c>
      <c r="C81" s="35" t="s">
        <v>116</v>
      </c>
    </row>
    <row r="82" spans="1:3" s="28" customFormat="1" x14ac:dyDescent="0.3">
      <c r="A82" s="28" t="s">
        <v>48</v>
      </c>
      <c r="B82" s="37">
        <f>478514.4+545113.8</f>
        <v>1023628.2000000001</v>
      </c>
      <c r="C82" s="35" t="s">
        <v>119</v>
      </c>
    </row>
    <row r="83" spans="1:3" ht="13.8" customHeight="1" x14ac:dyDescent="0.25">
      <c r="A83" s="34"/>
      <c r="B83" s="35">
        <v>833551.98</v>
      </c>
      <c r="C83" s="4" t="s">
        <v>30</v>
      </c>
    </row>
    <row r="84" spans="1:3" s="28" customFormat="1" ht="13.8" customHeight="1" x14ac:dyDescent="0.25">
      <c r="A84" s="34"/>
      <c r="B84" s="35">
        <v>112100</v>
      </c>
      <c r="C84" s="32" t="s">
        <v>31</v>
      </c>
    </row>
    <row r="85" spans="1:3" x14ac:dyDescent="0.25">
      <c r="A85" s="12" t="s">
        <v>2</v>
      </c>
      <c r="B85" s="14">
        <f>SUM(B76:B84)</f>
        <v>2779767.38</v>
      </c>
      <c r="C85" s="15"/>
    </row>
    <row r="86" spans="1:3" s="4" customFormat="1" x14ac:dyDescent="0.3">
      <c r="A86" s="47" t="s">
        <v>3</v>
      </c>
      <c r="B86" s="48"/>
      <c r="C86" s="48"/>
    </row>
    <row r="87" spans="1:3" s="4" customFormat="1" ht="27.6" x14ac:dyDescent="0.3">
      <c r="A87" s="36"/>
      <c r="B87" s="37">
        <v>690537.36</v>
      </c>
      <c r="C87" s="35" t="s">
        <v>33</v>
      </c>
    </row>
    <row r="88" spans="1:3" x14ac:dyDescent="0.25">
      <c r="A88" s="34"/>
      <c r="B88" s="35">
        <v>452839.56</v>
      </c>
      <c r="C88" s="35" t="s">
        <v>30</v>
      </c>
    </row>
    <row r="89" spans="1:3" x14ac:dyDescent="0.25">
      <c r="A89" s="34"/>
      <c r="B89" s="35">
        <v>60900</v>
      </c>
      <c r="C89" s="35" t="s">
        <v>31</v>
      </c>
    </row>
    <row r="90" spans="1:3" s="4" customFormat="1" x14ac:dyDescent="0.3">
      <c r="A90" s="34"/>
      <c r="B90" s="35">
        <v>11749.75</v>
      </c>
      <c r="C90" s="35" t="s">
        <v>32</v>
      </c>
    </row>
    <row r="91" spans="1:3" x14ac:dyDescent="0.25">
      <c r="A91" s="12" t="s">
        <v>2</v>
      </c>
      <c r="B91" s="14">
        <f>SUM(B87:B90)</f>
        <v>1216026.67</v>
      </c>
      <c r="C91" s="15"/>
    </row>
    <row r="92" spans="1:3" x14ac:dyDescent="0.25">
      <c r="A92" s="19"/>
      <c r="B92" s="20">
        <f>B91+B85+B73+B62+B57</f>
        <v>9248029.9900000002</v>
      </c>
      <c r="C92" s="21" t="s">
        <v>5</v>
      </c>
    </row>
    <row r="93" spans="1:3" x14ac:dyDescent="0.25">
      <c r="B93" s="3"/>
    </row>
    <row r="94" spans="1:3" x14ac:dyDescent="0.25">
      <c r="C94" s="3"/>
    </row>
    <row r="95" spans="1:3" x14ac:dyDescent="0.25">
      <c r="C95" s="7"/>
    </row>
    <row r="96" spans="1:3" x14ac:dyDescent="0.25">
      <c r="C96" s="13"/>
    </row>
    <row r="97" spans="3:3" x14ac:dyDescent="0.25">
      <c r="C97" s="13"/>
    </row>
    <row r="98" spans="3:3" x14ac:dyDescent="0.25">
      <c r="C98" s="13"/>
    </row>
    <row r="99" spans="3:3" x14ac:dyDescent="0.25">
      <c r="C99" s="13"/>
    </row>
    <row r="100" spans="3:3" x14ac:dyDescent="0.25">
      <c r="C100" s="13"/>
    </row>
    <row r="101" spans="3:3" x14ac:dyDescent="0.25">
      <c r="C101" s="3"/>
    </row>
    <row r="102" spans="3:3" x14ac:dyDescent="0.25">
      <c r="C102" s="13"/>
    </row>
    <row r="103" spans="3:3" x14ac:dyDescent="0.25">
      <c r="C103" s="13"/>
    </row>
  </sheetData>
  <mergeCells count="5">
    <mergeCell ref="A2:C2"/>
    <mergeCell ref="A59:C59"/>
    <mergeCell ref="A86:C86"/>
    <mergeCell ref="A64:C64"/>
    <mergeCell ref="A75:C75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2025-10-01T06:45:49Z</dcterms:modified>
</cp:coreProperties>
</file>