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5-2025\"/>
    </mc:Choice>
  </mc:AlternateContent>
  <xr:revisionPtr revIDLastSave="0" documentId="13_ncr:1_{3E1039A2-6125-4106-85BD-596987E8C361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8" i="6" l="1"/>
  <c r="B134" i="6"/>
  <c r="B133" i="6"/>
  <c r="B121" i="6"/>
  <c r="B114" i="6"/>
  <c r="B113" i="6"/>
  <c r="B65" i="6"/>
  <c r="B14" i="6"/>
  <c r="B74" i="6"/>
  <c r="B110" i="6"/>
  <c r="B86" i="6"/>
  <c r="B17" i="6"/>
  <c r="B18" i="6"/>
  <c r="B15" i="6"/>
  <c r="B26" i="6"/>
  <c r="B148" i="6"/>
  <c r="B139" i="6"/>
  <c r="B142" i="6"/>
  <c r="B127" i="6"/>
  <c r="B125" i="6"/>
  <c r="B118" i="6"/>
  <c r="B122" i="6" l="1"/>
  <c r="A25" i="14" l="1"/>
  <c r="B115" i="6" l="1"/>
  <c r="B135" i="6"/>
  <c r="B165" i="6" l="1"/>
  <c r="B159" i="6"/>
  <c r="B166" i="6" l="1"/>
</calcChain>
</file>

<file path=xl/sharedStrings.xml><?xml version="1.0" encoding="utf-8"?>
<sst xmlns="http://schemas.openxmlformats.org/spreadsheetml/2006/main" count="331" uniqueCount="198">
  <si>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</si>
  <si>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</si>
  <si>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</si>
  <si>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</si>
  <si>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</si>
  <si>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</si>
  <si>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</si>
  <si>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</si>
  <si>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</si>
  <si>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</si>
  <si>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</si>
  <si>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</si>
  <si>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 xml:space="preserve">Онлайн-платформа помощи животным Teddy Food 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</si>
  <si>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</si>
  <si>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</si>
  <si>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</si>
  <si>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</si>
  <si>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</si>
  <si>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</si>
  <si>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</si>
  <si>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</si>
  <si>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</si>
  <si>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</si>
  <si>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</si>
  <si>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</si>
  <si>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</si>
  <si>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</si>
  <si>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</si>
  <si>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</si>
  <si>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</si>
  <si>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</si>
  <si>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</si>
  <si>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</si>
  <si>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</si>
  <si>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</si>
  <si>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Благотворительные сертификаты на Giftery.ru</t>
  </si>
  <si>
    <t>Благотворительный аукцион Meet For Charity</t>
  </si>
  <si>
    <t xml:space="preserve">Пожертвования БФ "Благотворительное пожертвование"
</t>
  </si>
  <si>
    <t>Пожертвования БФ "Помощь рядом"</t>
  </si>
  <si>
    <t>28.05.2025</t>
  </si>
  <si>
    <t>29.05.2025</t>
  </si>
  <si>
    <t>Услуги по предоставлению обучения по программе ДПО "УЗИ брюшной полости у кошек и собак"</t>
  </si>
  <si>
    <t>Право на использование ПО для ЭВМ Skillspace, тариф Эксперт</t>
  </si>
  <si>
    <t xml:space="preserve">Гранты, субсидии </t>
  </si>
  <si>
    <t>Пожертвование БФ "Я в помощь"</t>
  </si>
  <si>
    <t>05.05.2025</t>
  </si>
  <si>
    <t>14.05.2025</t>
  </si>
  <si>
    <t>15.05.2025</t>
  </si>
  <si>
    <t>19.05.2025</t>
  </si>
  <si>
    <t>21.05.2025</t>
  </si>
  <si>
    <t>26.05.2025</t>
  </si>
  <si>
    <t>27.05.2025</t>
  </si>
  <si>
    <t>Услуги прачечной, фестиваль Woof Москва</t>
  </si>
  <si>
    <t>Услуги в сопровождение в GR за период 15.04.2025-15.05.2025</t>
  </si>
  <si>
    <t>Транспортные услуги по перевозке корма</t>
  </si>
  <si>
    <t>Услуги дизайнера, фестиваль Woof Москва</t>
  </si>
  <si>
    <t>Подбор площадок для размещения рекламно-информационных материалов, фестиваль Woof Москва</t>
  </si>
  <si>
    <t>Погрузочно-разгрузочные работы за период 22.04.2025-23.05.2025</t>
  </si>
  <si>
    <t>Аренда склада за период 22.05.2025-21.06.2025</t>
  </si>
  <si>
    <t>06.05.2025</t>
  </si>
  <si>
    <t>07.05.2025</t>
  </si>
  <si>
    <t>12.05.2025</t>
  </si>
  <si>
    <t>20.05.2025</t>
  </si>
  <si>
    <t>22.05.2025</t>
  </si>
  <si>
    <t>Услуга оператора горячей линии за период 01.04.2025-30.04.2025</t>
  </si>
  <si>
    <t>Авансовый платеж за услуги агента по информированию граждан о деятельности фонда и привлечению к благотворительности</t>
  </si>
  <si>
    <t>Канцелярская продукция</t>
  </si>
  <si>
    <t>Услуги доставки груза за пиериод 01.04.2025-30.04.2025</t>
  </si>
  <si>
    <t>Доступ к сервису adesk.ru на 6 месяцев</t>
  </si>
  <si>
    <t>Услуги по размещению рекламы в интернете</t>
  </si>
  <si>
    <t>Изготовление макета вязаных изделий</t>
  </si>
  <si>
    <t>Носки с рисунком</t>
  </si>
  <si>
    <t>Услуги по проведению рекламных кампаний и привлечению доноров из сети интернет</t>
  </si>
  <si>
    <t xml:space="preserve">Сувенирная продукция для мероприятий </t>
  </si>
  <si>
    <t>Услуги типографии (наклейки)</t>
  </si>
  <si>
    <t>Услуги прачечной</t>
  </si>
  <si>
    <t>13.05.2025</t>
  </si>
  <si>
    <t>16.05.2025</t>
  </si>
  <si>
    <t>23.05.2025</t>
  </si>
  <si>
    <t>30.05.2025</t>
  </si>
  <si>
    <t>Аренда земельного участка за период 01.12.2024-31.12.2024</t>
  </si>
  <si>
    <t>Ветеринарные услуги, СББЖ</t>
  </si>
  <si>
    <t>Услуги по медицинскому осмотру водителей за период 01.05.2025-31.05.2025</t>
  </si>
  <si>
    <t>Стекло для вольеров</t>
  </si>
  <si>
    <t>Пополнение лицевого счета для работы с услугами HeadHunter (вакансия ловец)</t>
  </si>
  <si>
    <t>Аренда контейнера для ТКО за период 01.05.2025-31.05.2025, центр "Моерый нос"</t>
  </si>
  <si>
    <t>Вывоз ТКО за период 01.04.2025-30.04.2025, центр "Мокрый нос"</t>
  </si>
  <si>
    <t>Лабораторные исследования (анализы) за период 01.04.2025-30.04.2025, лаборатория Vet Union</t>
  </si>
  <si>
    <t>Расходные материалы для приюта</t>
  </si>
  <si>
    <t>Работы по устройству (монтажу) террасной доски на территории вольеров и выгульной зоны, центр "Мокрый нос"</t>
  </si>
  <si>
    <t>Услуги перевозки животных</t>
  </si>
  <si>
    <t>Строительные материалы для центра "Мокрый нос"</t>
  </si>
  <si>
    <t>Шовный материал</t>
  </si>
  <si>
    <t>Услуги видеонаблюдения, предоставляемых сервисом ipeye.ru (просмотр, запись, трансляция)</t>
  </si>
  <si>
    <t>Бензин, дизель для заправки автомобилей</t>
  </si>
  <si>
    <t>Оказание ветеринарных услуг, СББЖ</t>
  </si>
  <si>
    <t>Вывоз ТКО за период 01.04.2025-30.04.2025, приют "НИКА"</t>
  </si>
  <si>
    <t>Прием невролога, собака Джимми, клиника 101 Далматинец Химки</t>
  </si>
  <si>
    <t>Прием невролога, собака Ева, клиника 101 Далматинец Химки</t>
  </si>
  <si>
    <t>Прием невролога, кошка Маури, клиника 101 Далматинец Химки</t>
  </si>
  <si>
    <t>Прием офтальмолога, кошка Долька, клиника 101 Далматинец Химки</t>
  </si>
  <si>
    <t>Прием офтальмолога, кошка Бентли, клиника 101 Далматинец Химки</t>
  </si>
  <si>
    <t>Хозяйственные товары, центр "Мокрый нос"</t>
  </si>
  <si>
    <t>Анализы, кошка Вега, клиника Белый клык</t>
  </si>
  <si>
    <t>Прием эндокринолога, собака Джем, клиника Белый клык</t>
  </si>
  <si>
    <t>Повторный прием терапевта и гастроэнтеролога, кошка Вега, клиника Белый клык</t>
  </si>
  <si>
    <t>Анализы, УЗИ брюшной полости, кошка Вега, клиника Белый клык</t>
  </si>
  <si>
    <t>Прием терапевта, анализы, исследования, собака Вульфи, клиника Белый клык</t>
  </si>
  <si>
    <t>Ветеринарные услуги (КТ), собака Луна, клиника Сколково Вет</t>
  </si>
  <si>
    <t>Прием нефролога,кот Добрыня, клиника 101 Далматинец Сходня</t>
  </si>
  <si>
    <t>Прием онколога, исследования, собака Пайпер, клиника 101 Далматинец Сходня</t>
  </si>
  <si>
    <t>Кардиообследование, хирургические манипуляции,кошка Совушка, клиника 101 Далматинец Сходня</t>
  </si>
  <si>
    <t>Обследование, кот Брауни, клиника Оригами</t>
  </si>
  <si>
    <t>Рентгенографическое исследование, кошка Шушоня, клиника Оригами</t>
  </si>
  <si>
    <t>Анализы, собака Моня, клиника Оригами</t>
  </si>
  <si>
    <t>УЗИ брюшной полости, кошка Крикуша, клиника Оригами</t>
  </si>
  <si>
    <t>УЗИ брюшной полости, кот Боб, клиника Оригами</t>
  </si>
  <si>
    <t>УЗИ брюшной полости, собака Рыжик, клиника Оригами</t>
  </si>
  <si>
    <t>УЗИ брюшной полости, кот Бонифаций, клиника Оригами</t>
  </si>
  <si>
    <t>Прием стоматолога, кот Дизель, клиника Оригами</t>
  </si>
  <si>
    <t>Первичный прием хирурга, собака Шерри, клиника Оригами</t>
  </si>
  <si>
    <t>Первичный прием стоматолога, кот Семен, клиника Оригами</t>
  </si>
  <si>
    <t>Анализы, кот Коржик, клиника Оригами</t>
  </si>
  <si>
    <t>Кардиообследование, собака Вульфи, клиника Оригами</t>
  </si>
  <si>
    <t>Кардиообследование, кот Дизель, клиника Оригами</t>
  </si>
  <si>
    <t>Кардиообследование, кот Семен, клиника Оригами</t>
  </si>
  <si>
    <t>Прием хирурга, рентген, собака Майки, клиника Оригами</t>
  </si>
  <si>
    <t>Первичный прием хирурга, рентген, собака Луна, клиника Оригами</t>
  </si>
  <si>
    <t>Анализы, УЗИ брюшной полости, собака Шерри, клиника Оригами</t>
  </si>
  <si>
    <t>Прием хирурга, анализы, рентген, собака Рыжеус, клиника Оригами</t>
  </si>
  <si>
    <t>Прием дерматолога, обследование, собака Плюша, клиника Оригами</t>
  </si>
  <si>
    <t>Обследование, собака Чара, клиника Оригами</t>
  </si>
  <si>
    <t>Прием терапевта, анализы, УЗИ брюшной полости, кот Брауни, клиника Оригами</t>
  </si>
  <si>
    <t>Хирургические манипуляции, кот Дизель, клиника Оригами</t>
  </si>
  <si>
    <t>Обследование,анализы, стационар, кошка Орео, клиника Оригами</t>
  </si>
  <si>
    <t>Анализы, обследование, стационар, кошка Шушоня, клиника Оригами</t>
  </si>
  <si>
    <t>Обследование, стационар, кошка Орео, клиника Оригами</t>
  </si>
  <si>
    <t>Хирургическая операция, стационар, УЗИ, рентген, обследование, собака Шерри, клиника Оригами</t>
  </si>
  <si>
    <t>Обследование, стационар, кошка Шушоня, клиника Оригами</t>
  </si>
  <si>
    <t>Пакеты для сбора отходов класса "Б"</t>
  </si>
  <si>
    <t>Утилизация биологических отходов и отходов класса "Б"</t>
  </si>
  <si>
    <t>Контейнер для сбора использованных игл</t>
  </si>
  <si>
    <t>Медицинские расходные материалы</t>
  </si>
  <si>
    <t>Продовольственные товары, центр "Мокрый нос"</t>
  </si>
  <si>
    <t>Анализы, кот Толясик, клиника Оригами</t>
  </si>
  <si>
    <t>Ветеринарные препараты. Вакцины (Рабикан и Дипентавак)</t>
  </si>
  <si>
    <t>Автогамак для собак</t>
  </si>
  <si>
    <t>Услуги сервиса Avito (пристройство животных из приюта)</t>
  </si>
  <si>
    <t>Аренда земельного участка за период 01.01.2025-31.01.2025</t>
  </si>
  <si>
    <t>Компьютерная техника</t>
  </si>
  <si>
    <t>Фасадные работы по подготовке внешних стен и нанесению декоративной штукатурки на здание, центр "Мокрый нос"</t>
  </si>
  <si>
    <t>Анализы, собака Лада, клиника Оригами</t>
  </si>
  <si>
    <t>Прием гастроэнтеролога, кошка Кисуля, клиника Оригами</t>
  </si>
  <si>
    <t>УЗИ, кардиообследование, собака Генри, клиника Оригами</t>
  </si>
  <si>
    <t>Хирургические манипуляции, стационар, собака Лада, клиника Оригами</t>
  </si>
  <si>
    <t>Медицинские препараты</t>
  </si>
  <si>
    <t>Ветеринарные препараты (Вакцина Фелоцел CVR)</t>
  </si>
  <si>
    <t>УЗИ брюшной полости, собака Гек, клиника Оригами</t>
  </si>
  <si>
    <t>Прием дерматолога, анализы, собака Зарс, клиника Оригами</t>
  </si>
  <si>
    <t>Прием дерматолога, анализы, собака Пинта, клиника Оригами</t>
  </si>
  <si>
    <t>Проезд по платным участкам автомобильных дорог</t>
  </si>
  <si>
    <t>Прием офтальмолога, исследования, собака Рада, клиника Белый клык</t>
  </si>
  <si>
    <t>Консультация онколога, собака Ксюша, клиника 101 Далматинец Химки</t>
  </si>
  <si>
    <t>Консультация онколога, собака Варя, клиника 101 Далматинец Химки</t>
  </si>
  <si>
    <t>Консультация онколога, кот Димон, клиника 101 Далматинец Химки</t>
  </si>
  <si>
    <t>Прием офтальмолога, кот Омлет, клиника 101 Далматинец Химки</t>
  </si>
  <si>
    <t>Интенсивная терапия, анализы, кот Лемур, клиника 101 Далматинец Химки</t>
  </si>
  <si>
    <t>Исследования, собака Соня, клиника 101 Далматинец Сходня</t>
  </si>
  <si>
    <t>Прием терапевта, анализы, кот Лемур клиника 101 Далматинец Сходня</t>
  </si>
  <si>
    <t>Прием стоматолога, кошка Фифи, клиника Оригами</t>
  </si>
  <si>
    <t>Прием стоматолога, кошка Лизок, клиника Оригами</t>
  </si>
  <si>
    <t>Прием дерматолога, собака Норд, клиника Оригами</t>
  </si>
  <si>
    <t>Кардиообследование, кошка Фифи, клиника Оригами</t>
  </si>
  <si>
    <t>Прием терапевта, рентген, собака Вульфи, клиника Оригами</t>
  </si>
  <si>
    <t>УЗИ, анализы, кошка Фифи, клиника Оригами</t>
  </si>
  <si>
    <t>Полное кардиообследование, кошка Лизок, клиника Оригами</t>
  </si>
  <si>
    <t>Кардиообследование, собака Шакира, клиника Оригами</t>
  </si>
  <si>
    <t>УЗИ, анализы, кошка Лизок, клиника Оригами</t>
  </si>
  <si>
    <t>Полное кардиообследование, кот Лапатун, клиника Оригами</t>
  </si>
  <si>
    <t>Прием терапевта, УЗИ, анализы, кот Ушастик, клиника Оригами</t>
  </si>
  <si>
    <t>Услуги связи (интернет) за период 01.06.25-30.06.2025</t>
  </si>
  <si>
    <t>Услуги грумера за период 01.04.2025-30.04.2025</t>
  </si>
  <si>
    <t>Ветеринарные препараты (Телазол)</t>
  </si>
  <si>
    <t>Набор для груминга</t>
  </si>
  <si>
    <t xml:space="preserve">Покупка автомобиля Sollers ATLANT для приютов </t>
  </si>
  <si>
    <t>Переноски для животных</t>
  </si>
  <si>
    <t xml:space="preserve">Услуги агента по информированию граждан о деят-ти фонда и привлечению к благотворительности за 01.01.2025-31.01.2025 </t>
  </si>
  <si>
    <t xml:space="preserve">Услуги по сопровождению рекламных кампаний на платформе Озон </t>
  </si>
  <si>
    <t>Настройка, ведение и оптимизация контекстной рекламы Яндекс.Директ</t>
  </si>
  <si>
    <t xml:space="preserve">Аренда площадки для проведения мероприятия 24.05.2025 </t>
  </si>
  <si>
    <t xml:space="preserve">Услуги по проведению мастер-класса 30.05.2025 </t>
  </si>
  <si>
    <t>Организация и проведение мастер-класса 30.05.2025</t>
  </si>
  <si>
    <t>Организация и проведение мастер-класса 31.05.2025</t>
  </si>
  <si>
    <t>Оказание услуг по организации въезда-выезда т/с в период 26.04.2025-27.04.2025, фестиваль Woof Москва</t>
  </si>
  <si>
    <t>Услуги фотосъемки животных за период 01.05.2025-31.05.2025</t>
  </si>
  <si>
    <t>Электроэнергия за период 01.05.2025-31.05.2025</t>
  </si>
  <si>
    <t>Дезинфекция, дезинсекция и дератизация за период 01.04.2025-31.05.2025, Центр "Мокрый нос"</t>
  </si>
  <si>
    <t>Дезинфекция, дезинсекция и дератизация за период 01.05.2025-30.04.2025, приют "НИКА"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</si>
</sst>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0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horizontal="left"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28"/>
  <sheetViews>
    <sheetView workbookViewId="0">
      <selection activeCell="A2" sqref="A2:A24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44">
        <v>305401.40999999997</v>
      </c>
      <c r="B2" s="6" t="s">
        <v>6</v>
      </c>
    </row>
    <row r="3" spans="1:2" x14ac:dyDescent="0.25">
      <c r="A3" s="44">
        <v>500</v>
      </c>
      <c r="B3" s="6" t="s">
        <v>7</v>
      </c>
    </row>
    <row r="4" spans="1:2" x14ac:dyDescent="0.25">
      <c r="A4" s="44">
        <v>2540354.33</v>
      </c>
      <c r="B4" s="6" t="s">
        <v>13</v>
      </c>
    </row>
    <row r="5" spans="1:2" x14ac:dyDescent="0.25">
      <c r="A5" s="44">
        <v>195843.51</v>
      </c>
      <c r="B5" s="6" t="s">
        <v>8</v>
      </c>
    </row>
    <row r="6" spans="1:2" x14ac:dyDescent="0.25">
      <c r="A6" s="44">
        <v>1297148</v>
      </c>
      <c r="B6" s="6" t="s">
        <v>14</v>
      </c>
    </row>
    <row r="7" spans="1:2" x14ac:dyDescent="0.25">
      <c r="A7" s="44">
        <v>14086.769999999995</v>
      </c>
      <c r="B7" s="6" t="s">
        <v>15</v>
      </c>
    </row>
    <row r="8" spans="1:2" x14ac:dyDescent="0.25">
      <c r="A8" s="44">
        <v>16050</v>
      </c>
      <c r="B8" s="6" t="s">
        <v>26</v>
      </c>
    </row>
    <row r="9" spans="1:2" x14ac:dyDescent="0.25">
      <c r="A9" s="44">
        <v>240955.91</v>
      </c>
      <c r="B9" s="6" t="s">
        <v>29</v>
      </c>
    </row>
    <row r="10" spans="1:2" ht="13.2" customHeight="1" x14ac:dyDescent="0.25">
      <c r="A10" s="44">
        <v>7106343</v>
      </c>
      <c r="B10" s="6" t="s">
        <v>9</v>
      </c>
    </row>
    <row r="11" spans="1:2" x14ac:dyDescent="0.25">
      <c r="A11" s="44">
        <v>417120</v>
      </c>
      <c r="B11" s="6" t="s">
        <v>10</v>
      </c>
    </row>
    <row r="12" spans="1:2" x14ac:dyDescent="0.25">
      <c r="A12" s="44">
        <v>64991</v>
      </c>
      <c r="B12" s="6" t="s">
        <v>16</v>
      </c>
    </row>
    <row r="13" spans="1:2" x14ac:dyDescent="0.25">
      <c r="A13" s="44">
        <v>901183.27999999991</v>
      </c>
      <c r="B13" s="6" t="s">
        <v>11</v>
      </c>
    </row>
    <row r="14" spans="1:2" x14ac:dyDescent="0.25">
      <c r="A14" s="44">
        <v>28749</v>
      </c>
      <c r="B14" s="6" t="s">
        <v>12</v>
      </c>
    </row>
    <row r="15" spans="1:2" x14ac:dyDescent="0.25">
      <c r="A15" s="44">
        <v>57609</v>
      </c>
      <c r="B15" s="6" t="s">
        <v>17</v>
      </c>
    </row>
    <row r="16" spans="1:2" x14ac:dyDescent="0.25">
      <c r="A16" s="44">
        <v>58666.400000000001</v>
      </c>
      <c r="B16" s="6" t="s">
        <v>36</v>
      </c>
    </row>
    <row r="17" spans="1:2" x14ac:dyDescent="0.25">
      <c r="A17" s="44">
        <v>54047</v>
      </c>
      <c r="B17" s="6" t="s">
        <v>18</v>
      </c>
    </row>
    <row r="18" spans="1:2" x14ac:dyDescent="0.25">
      <c r="A18" s="44">
        <v>800.25</v>
      </c>
      <c r="B18" s="6" t="s">
        <v>35</v>
      </c>
    </row>
    <row r="19" spans="1:2" x14ac:dyDescent="0.25">
      <c r="A19" s="44">
        <v>202447.52</v>
      </c>
      <c r="B19" s="6" t="s">
        <v>37</v>
      </c>
    </row>
    <row r="20" spans="1:2" x14ac:dyDescent="0.25">
      <c r="A20" s="44">
        <v>6850</v>
      </c>
      <c r="B20" s="33" t="s">
        <v>38</v>
      </c>
    </row>
    <row r="21" spans="1:2" x14ac:dyDescent="0.25">
      <c r="A21" s="44">
        <v>31300</v>
      </c>
      <c r="B21" s="33" t="s">
        <v>44</v>
      </c>
    </row>
    <row r="22" spans="1:2" x14ac:dyDescent="0.25">
      <c r="A22" s="44">
        <v>2995427</v>
      </c>
      <c r="B22" s="33" t="s">
        <v>43</v>
      </c>
    </row>
    <row r="23" spans="1:2" x14ac:dyDescent="0.25">
      <c r="A23" s="8">
        <v>4117.2</v>
      </c>
      <c r="B23" s="6" t="s">
        <v>19</v>
      </c>
    </row>
    <row r="24" spans="1:2" x14ac:dyDescent="0.25">
      <c r="A24" s="8">
        <v>984201.37999999989</v>
      </c>
      <c r="B24" s="6" t="s">
        <v>20</v>
      </c>
    </row>
    <row r="25" spans="1:2" x14ac:dyDescent="0.25">
      <c r="A25" s="18">
        <f>SUM(A2:A24)</f>
        <v>17524191.959999997</v>
      </c>
      <c r="B25" s="17" t="s">
        <v>4</v>
      </c>
    </row>
    <row r="28" spans="1:2" x14ac:dyDescent="0.25">
      <c r="B28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177"/>
  <sheetViews>
    <sheetView tabSelected="1" topLeftCell="A91" workbookViewId="0">
      <selection activeCell="C118" sqref="C118:C121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23</v>
      </c>
      <c r="B1" s="23"/>
      <c r="C1" s="24"/>
    </row>
    <row r="2" spans="1:3" s="5" customFormat="1" ht="53.4" customHeight="1" x14ac:dyDescent="0.25">
      <c r="A2" s="45" t="s">
        <v>25</v>
      </c>
      <c r="B2" s="46"/>
      <c r="C2" s="46"/>
    </row>
    <row r="3" spans="1:3" s="32" customFormat="1" ht="13.8" customHeight="1" x14ac:dyDescent="0.25">
      <c r="A3" s="38" t="s">
        <v>45</v>
      </c>
      <c r="B3" s="39">
        <v>150075</v>
      </c>
      <c r="C3" s="32" t="s">
        <v>80</v>
      </c>
    </row>
    <row r="4" spans="1:3" s="32" customFormat="1" ht="13.8" customHeight="1" x14ac:dyDescent="0.25">
      <c r="A4" s="38" t="s">
        <v>45</v>
      </c>
      <c r="B4" s="39">
        <v>19523</v>
      </c>
      <c r="C4" s="42" t="s">
        <v>81</v>
      </c>
    </row>
    <row r="5" spans="1:3" s="32" customFormat="1" ht="13.8" customHeight="1" x14ac:dyDescent="0.25">
      <c r="A5" s="38" t="s">
        <v>45</v>
      </c>
      <c r="B5" s="39">
        <v>10000</v>
      </c>
      <c r="C5" s="42" t="s">
        <v>82</v>
      </c>
    </row>
    <row r="6" spans="1:3" s="32" customFormat="1" ht="13.8" customHeight="1" x14ac:dyDescent="0.25">
      <c r="A6" s="38" t="s">
        <v>45</v>
      </c>
      <c r="B6" s="39">
        <v>1460</v>
      </c>
      <c r="C6" s="43" t="s">
        <v>83</v>
      </c>
    </row>
    <row r="7" spans="1:3" s="32" customFormat="1" ht="13.8" customHeight="1" x14ac:dyDescent="0.25">
      <c r="A7" s="38" t="s">
        <v>45</v>
      </c>
      <c r="B7" s="8">
        <v>9407</v>
      </c>
      <c r="C7" s="4" t="s">
        <v>84</v>
      </c>
    </row>
    <row r="8" spans="1:3" s="32" customFormat="1" ht="13.8" customHeight="1" x14ac:dyDescent="0.25">
      <c r="A8" s="38" t="s">
        <v>45</v>
      </c>
      <c r="B8" s="8">
        <v>2888.8</v>
      </c>
      <c r="C8" s="4" t="s">
        <v>85</v>
      </c>
    </row>
    <row r="9" spans="1:3" s="32" customFormat="1" ht="13.8" customHeight="1" x14ac:dyDescent="0.25">
      <c r="A9" s="38" t="s">
        <v>45</v>
      </c>
      <c r="B9" s="39">
        <v>17766.14</v>
      </c>
      <c r="C9" s="32" t="s">
        <v>86</v>
      </c>
    </row>
    <row r="10" spans="1:3" s="32" customFormat="1" ht="13.8" customHeight="1" x14ac:dyDescent="0.25">
      <c r="A10" s="40" t="s">
        <v>59</v>
      </c>
      <c r="B10" s="39">
        <v>103270</v>
      </c>
      <c r="C10" s="32" t="s">
        <v>87</v>
      </c>
    </row>
    <row r="11" spans="1:3" s="32" customFormat="1" ht="13.8" customHeight="1" x14ac:dyDescent="0.25">
      <c r="A11" s="40" t="s">
        <v>59</v>
      </c>
      <c r="B11" s="39">
        <v>7392</v>
      </c>
      <c r="C11" s="32" t="s">
        <v>88</v>
      </c>
    </row>
    <row r="12" spans="1:3" s="32" customFormat="1" ht="13.8" customHeight="1" x14ac:dyDescent="0.25">
      <c r="A12" s="40" t="s">
        <v>59</v>
      </c>
      <c r="B12" s="39">
        <v>188190</v>
      </c>
      <c r="C12" s="32" t="s">
        <v>89</v>
      </c>
    </row>
    <row r="13" spans="1:3" s="32" customFormat="1" ht="13.8" customHeight="1" x14ac:dyDescent="0.25">
      <c r="A13" s="40" t="s">
        <v>60</v>
      </c>
      <c r="B13" s="39">
        <v>5800</v>
      </c>
      <c r="C13" s="32" t="s">
        <v>90</v>
      </c>
    </row>
    <row r="14" spans="1:3" s="32" customFormat="1" ht="13.8" customHeight="1" x14ac:dyDescent="0.25">
      <c r="A14" s="40" t="s">
        <v>60</v>
      </c>
      <c r="B14" s="39">
        <f>16500+5842+250+600+800+3400+16883+10000+8069+1900+2100+1250+2509</f>
        <v>70103</v>
      </c>
      <c r="C14" s="32" t="s">
        <v>91</v>
      </c>
    </row>
    <row r="15" spans="1:3" s="32" customFormat="1" ht="13.8" customHeight="1" x14ac:dyDescent="0.25">
      <c r="A15" s="40" t="s">
        <v>60</v>
      </c>
      <c r="B15" s="39">
        <f>26090.61+1586</f>
        <v>27676.61</v>
      </c>
      <c r="C15" s="32" t="s">
        <v>92</v>
      </c>
    </row>
    <row r="16" spans="1:3" s="32" customFormat="1" ht="13.8" customHeight="1" x14ac:dyDescent="0.25">
      <c r="A16" s="40" t="s">
        <v>61</v>
      </c>
      <c r="B16" s="39">
        <v>11508</v>
      </c>
      <c r="C16" s="32" t="s">
        <v>93</v>
      </c>
    </row>
    <row r="17" spans="1:3" s="32" customFormat="1" ht="13.8" customHeight="1" x14ac:dyDescent="0.25">
      <c r="A17" s="40" t="s">
        <v>61</v>
      </c>
      <c r="B17" s="39">
        <f>35751+47668</f>
        <v>83419</v>
      </c>
      <c r="C17" s="32" t="s">
        <v>195</v>
      </c>
    </row>
    <row r="18" spans="1:3" s="32" customFormat="1" ht="13.8" customHeight="1" x14ac:dyDescent="0.25">
      <c r="A18" s="40" t="s">
        <v>61</v>
      </c>
      <c r="B18" s="39">
        <f>30000+30000</f>
        <v>60000</v>
      </c>
      <c r="C18" s="32" t="s">
        <v>94</v>
      </c>
    </row>
    <row r="19" spans="1:3" s="32" customFormat="1" ht="13.8" customHeight="1" x14ac:dyDescent="0.25">
      <c r="A19" s="40" t="s">
        <v>61</v>
      </c>
      <c r="B19" s="39">
        <v>32472</v>
      </c>
      <c r="C19" s="32" t="s">
        <v>95</v>
      </c>
    </row>
    <row r="20" spans="1:3" s="32" customFormat="1" ht="13.8" customHeight="1" x14ac:dyDescent="0.25">
      <c r="A20" s="40" t="s">
        <v>61</v>
      </c>
      <c r="B20" s="39">
        <v>6771.44</v>
      </c>
      <c r="C20" s="32" t="s">
        <v>96</v>
      </c>
    </row>
    <row r="21" spans="1:3" s="32" customFormat="1" ht="13.8" customHeight="1" x14ac:dyDescent="0.25">
      <c r="A21" s="40" t="s">
        <v>76</v>
      </c>
      <c r="B21" s="39">
        <v>3132</v>
      </c>
      <c r="C21" s="32" t="s">
        <v>97</v>
      </c>
    </row>
    <row r="22" spans="1:3" s="32" customFormat="1" ht="13.8" customHeight="1" x14ac:dyDescent="0.25">
      <c r="A22" s="40" t="s">
        <v>76</v>
      </c>
      <c r="B22" s="39">
        <v>3132</v>
      </c>
      <c r="C22" s="32" t="s">
        <v>98</v>
      </c>
    </row>
    <row r="23" spans="1:3" s="32" customFormat="1" ht="13.8" customHeight="1" x14ac:dyDescent="0.25">
      <c r="A23" s="40" t="s">
        <v>76</v>
      </c>
      <c r="B23" s="39">
        <v>3392</v>
      </c>
      <c r="C23" s="32" t="s">
        <v>99</v>
      </c>
    </row>
    <row r="24" spans="1:3" s="32" customFormat="1" ht="13.8" customHeight="1" x14ac:dyDescent="0.25">
      <c r="A24" s="40" t="s">
        <v>76</v>
      </c>
      <c r="B24" s="39">
        <v>3762</v>
      </c>
      <c r="C24" s="32" t="s">
        <v>100</v>
      </c>
    </row>
    <row r="25" spans="1:3" s="32" customFormat="1" ht="13.8" customHeight="1" x14ac:dyDescent="0.25">
      <c r="A25" s="40" t="s">
        <v>76</v>
      </c>
      <c r="B25" s="39">
        <v>3762</v>
      </c>
      <c r="C25" s="32" t="s">
        <v>101</v>
      </c>
    </row>
    <row r="26" spans="1:3" s="32" customFormat="1" ht="13.8" customHeight="1" x14ac:dyDescent="0.25">
      <c r="A26" s="40" t="s">
        <v>76</v>
      </c>
      <c r="B26" s="39">
        <f>4112.97+6808.97</f>
        <v>10921.94</v>
      </c>
      <c r="C26" s="32" t="s">
        <v>102</v>
      </c>
    </row>
    <row r="27" spans="1:3" s="32" customFormat="1" ht="13.8" customHeight="1" x14ac:dyDescent="0.25">
      <c r="A27" s="40" t="s">
        <v>46</v>
      </c>
      <c r="B27" s="39">
        <v>3450</v>
      </c>
      <c r="C27" s="32" t="s">
        <v>103</v>
      </c>
    </row>
    <row r="28" spans="1:3" s="32" customFormat="1" ht="13.8" customHeight="1" x14ac:dyDescent="0.25">
      <c r="A28" s="40" t="s">
        <v>46</v>
      </c>
      <c r="B28" s="39">
        <v>5535</v>
      </c>
      <c r="C28" s="32" t="s">
        <v>104</v>
      </c>
    </row>
    <row r="29" spans="1:3" s="32" customFormat="1" ht="13.8" customHeight="1" x14ac:dyDescent="0.25">
      <c r="A29" s="40" t="s">
        <v>46</v>
      </c>
      <c r="B29" s="39">
        <v>9675</v>
      </c>
      <c r="C29" s="32" t="s">
        <v>105</v>
      </c>
    </row>
    <row r="30" spans="1:3" s="32" customFormat="1" ht="13.8" customHeight="1" x14ac:dyDescent="0.25">
      <c r="A30" s="40" t="s">
        <v>46</v>
      </c>
      <c r="B30" s="39">
        <v>10745</v>
      </c>
      <c r="C30" s="32" t="s">
        <v>106</v>
      </c>
    </row>
    <row r="31" spans="1:3" s="32" customFormat="1" ht="13.8" customHeight="1" x14ac:dyDescent="0.25">
      <c r="A31" s="40" t="s">
        <v>46</v>
      </c>
      <c r="B31" s="39">
        <v>14470</v>
      </c>
      <c r="C31" s="32" t="s">
        <v>107</v>
      </c>
    </row>
    <row r="32" spans="1:3" s="32" customFormat="1" ht="13.8" customHeight="1" x14ac:dyDescent="0.25">
      <c r="A32" s="40" t="s">
        <v>46</v>
      </c>
      <c r="B32" s="39">
        <v>21790</v>
      </c>
      <c r="C32" s="32" t="s">
        <v>108</v>
      </c>
    </row>
    <row r="33" spans="1:3" s="32" customFormat="1" ht="13.8" customHeight="1" x14ac:dyDescent="0.25">
      <c r="A33" s="40" t="s">
        <v>46</v>
      </c>
      <c r="B33" s="39">
        <v>1350</v>
      </c>
      <c r="C33" s="32" t="s">
        <v>109</v>
      </c>
    </row>
    <row r="34" spans="1:3" s="32" customFormat="1" ht="13.8" customHeight="1" x14ac:dyDescent="0.25">
      <c r="A34" s="40" t="s">
        <v>46</v>
      </c>
      <c r="B34" s="39">
        <v>5570</v>
      </c>
      <c r="C34" s="32" t="s">
        <v>110</v>
      </c>
    </row>
    <row r="35" spans="1:3" s="32" customFormat="1" ht="13.8" customHeight="1" x14ac:dyDescent="0.25">
      <c r="A35" s="40" t="s">
        <v>46</v>
      </c>
      <c r="B35" s="39">
        <v>22779</v>
      </c>
      <c r="C35" s="32" t="s">
        <v>111</v>
      </c>
    </row>
    <row r="36" spans="1:3" s="32" customFormat="1" ht="13.8" customHeight="1" x14ac:dyDescent="0.25">
      <c r="A36" s="40" t="s">
        <v>46</v>
      </c>
      <c r="B36" s="39">
        <v>2380</v>
      </c>
      <c r="C36" s="32" t="s">
        <v>112</v>
      </c>
    </row>
    <row r="37" spans="1:3" s="32" customFormat="1" ht="13.8" customHeight="1" x14ac:dyDescent="0.25">
      <c r="A37" s="40" t="s">
        <v>46</v>
      </c>
      <c r="B37" s="39">
        <v>2380</v>
      </c>
      <c r="C37" s="32" t="s">
        <v>113</v>
      </c>
    </row>
    <row r="38" spans="1:3" s="32" customFormat="1" ht="13.8" customHeight="1" x14ac:dyDescent="0.25">
      <c r="A38" s="40" t="s">
        <v>46</v>
      </c>
      <c r="B38" s="39">
        <v>2600</v>
      </c>
      <c r="C38" s="32" t="s">
        <v>114</v>
      </c>
    </row>
    <row r="39" spans="1:3" s="32" customFormat="1" ht="13.8" customHeight="1" x14ac:dyDescent="0.25">
      <c r="A39" s="40" t="s">
        <v>46</v>
      </c>
      <c r="B39" s="39">
        <v>3315</v>
      </c>
      <c r="C39" s="32" t="s">
        <v>115</v>
      </c>
    </row>
    <row r="40" spans="1:3" s="32" customFormat="1" ht="13.8" customHeight="1" x14ac:dyDescent="0.25">
      <c r="A40" s="40" t="s">
        <v>46</v>
      </c>
      <c r="B40" s="39">
        <v>3315</v>
      </c>
      <c r="C40" s="32" t="s">
        <v>116</v>
      </c>
    </row>
    <row r="41" spans="1:3" s="32" customFormat="1" ht="13.8" customHeight="1" x14ac:dyDescent="0.25">
      <c r="A41" s="40" t="s">
        <v>46</v>
      </c>
      <c r="B41" s="39">
        <v>3315</v>
      </c>
      <c r="C41" s="32" t="s">
        <v>117</v>
      </c>
    </row>
    <row r="42" spans="1:3" s="32" customFormat="1" ht="13.8" customHeight="1" x14ac:dyDescent="0.25">
      <c r="A42" s="40" t="s">
        <v>46</v>
      </c>
      <c r="B42" s="39">
        <v>3315</v>
      </c>
      <c r="C42" s="32" t="s">
        <v>118</v>
      </c>
    </row>
    <row r="43" spans="1:3" s="32" customFormat="1" ht="13.8" customHeight="1" x14ac:dyDescent="0.25">
      <c r="A43" s="40" t="s">
        <v>46</v>
      </c>
      <c r="B43" s="39">
        <v>3400</v>
      </c>
      <c r="C43" s="32" t="s">
        <v>119</v>
      </c>
    </row>
    <row r="44" spans="1:3" s="32" customFormat="1" ht="13.8" customHeight="1" x14ac:dyDescent="0.25">
      <c r="A44" s="40" t="s">
        <v>46</v>
      </c>
      <c r="B44" s="39">
        <v>3400</v>
      </c>
      <c r="C44" s="32" t="s">
        <v>120</v>
      </c>
    </row>
    <row r="45" spans="1:3" s="32" customFormat="1" ht="13.8" customHeight="1" x14ac:dyDescent="0.25">
      <c r="A45" s="40" t="s">
        <v>46</v>
      </c>
      <c r="B45" s="39">
        <v>3400</v>
      </c>
      <c r="C45" s="32" t="s">
        <v>121</v>
      </c>
    </row>
    <row r="46" spans="1:3" s="32" customFormat="1" ht="13.8" customHeight="1" x14ac:dyDescent="0.25">
      <c r="A46" s="40" t="s">
        <v>46</v>
      </c>
      <c r="B46" s="39">
        <v>4000</v>
      </c>
      <c r="C46" s="32" t="s">
        <v>122</v>
      </c>
    </row>
    <row r="47" spans="1:3" s="32" customFormat="1" ht="13.8" customHeight="1" x14ac:dyDescent="0.25">
      <c r="A47" s="40" t="s">
        <v>46</v>
      </c>
      <c r="B47" s="39">
        <v>4000</v>
      </c>
      <c r="C47" s="32" t="s">
        <v>144</v>
      </c>
    </row>
    <row r="48" spans="1:3" s="32" customFormat="1" ht="13.8" customHeight="1" x14ac:dyDescent="0.25">
      <c r="A48" s="40" t="s">
        <v>46</v>
      </c>
      <c r="B48" s="39">
        <v>4080</v>
      </c>
      <c r="C48" s="32" t="s">
        <v>123</v>
      </c>
    </row>
    <row r="49" spans="1:3" s="32" customFormat="1" ht="13.8" customHeight="1" x14ac:dyDescent="0.25">
      <c r="A49" s="40" t="s">
        <v>46</v>
      </c>
      <c r="B49" s="39">
        <v>4080</v>
      </c>
      <c r="C49" s="32" t="s">
        <v>124</v>
      </c>
    </row>
    <row r="50" spans="1:3" s="32" customFormat="1" ht="13.8" customHeight="1" x14ac:dyDescent="0.25">
      <c r="A50" s="40" t="s">
        <v>46</v>
      </c>
      <c r="B50" s="39">
        <v>4080</v>
      </c>
      <c r="C50" s="32" t="s">
        <v>125</v>
      </c>
    </row>
    <row r="51" spans="1:3" s="32" customFormat="1" ht="13.8" customHeight="1" x14ac:dyDescent="0.25">
      <c r="A51" s="40" t="s">
        <v>46</v>
      </c>
      <c r="B51" s="39">
        <v>5780</v>
      </c>
      <c r="C51" s="32" t="s">
        <v>126</v>
      </c>
    </row>
    <row r="52" spans="1:3" s="32" customFormat="1" ht="13.8" customHeight="1" x14ac:dyDescent="0.25">
      <c r="A52" s="40" t="s">
        <v>46</v>
      </c>
      <c r="B52" s="39">
        <v>5780</v>
      </c>
      <c r="C52" s="32" t="s">
        <v>127</v>
      </c>
    </row>
    <row r="53" spans="1:3" s="32" customFormat="1" ht="13.8" customHeight="1" x14ac:dyDescent="0.25">
      <c r="A53" s="40" t="s">
        <v>46</v>
      </c>
      <c r="B53" s="39">
        <v>6915</v>
      </c>
      <c r="C53" s="32" t="s">
        <v>128</v>
      </c>
    </row>
    <row r="54" spans="1:3" s="32" customFormat="1" ht="13.8" customHeight="1" x14ac:dyDescent="0.25">
      <c r="A54" s="40" t="s">
        <v>46</v>
      </c>
      <c r="B54" s="39">
        <v>7980</v>
      </c>
      <c r="C54" s="32" t="s">
        <v>129</v>
      </c>
    </row>
    <row r="55" spans="1:3" s="32" customFormat="1" ht="13.8" customHeight="1" x14ac:dyDescent="0.25">
      <c r="A55" s="40" t="s">
        <v>46</v>
      </c>
      <c r="B55" s="39">
        <v>7997.5</v>
      </c>
      <c r="C55" s="32" t="s">
        <v>130</v>
      </c>
    </row>
    <row r="56" spans="1:3" s="32" customFormat="1" ht="13.8" customHeight="1" x14ac:dyDescent="0.25">
      <c r="A56" s="40" t="s">
        <v>46</v>
      </c>
      <c r="B56" s="39">
        <v>9332</v>
      </c>
      <c r="C56" s="32" t="s">
        <v>131</v>
      </c>
    </row>
    <row r="57" spans="1:3" s="32" customFormat="1" ht="13.8" customHeight="1" x14ac:dyDescent="0.25">
      <c r="A57" s="40" t="s">
        <v>46</v>
      </c>
      <c r="B57" s="39">
        <v>9677.5</v>
      </c>
      <c r="C57" s="32" t="s">
        <v>132</v>
      </c>
    </row>
    <row r="58" spans="1:3" s="32" customFormat="1" ht="13.8" customHeight="1" x14ac:dyDescent="0.25">
      <c r="A58" s="40" t="s">
        <v>46</v>
      </c>
      <c r="B58" s="39">
        <v>13405</v>
      </c>
      <c r="C58" s="32" t="s">
        <v>133</v>
      </c>
    </row>
    <row r="59" spans="1:3" s="32" customFormat="1" ht="13.8" customHeight="1" x14ac:dyDescent="0.25">
      <c r="A59" s="40" t="s">
        <v>46</v>
      </c>
      <c r="B59" s="39">
        <v>35070</v>
      </c>
      <c r="C59" s="32" t="s">
        <v>134</v>
      </c>
    </row>
    <row r="60" spans="1:3" s="32" customFormat="1" ht="13.8" customHeight="1" x14ac:dyDescent="0.25">
      <c r="A60" s="40" t="s">
        <v>46</v>
      </c>
      <c r="B60" s="39">
        <v>47590</v>
      </c>
      <c r="C60" s="32" t="s">
        <v>135</v>
      </c>
    </row>
    <row r="61" spans="1:3" s="32" customFormat="1" ht="13.8" customHeight="1" x14ac:dyDescent="0.25">
      <c r="A61" s="40" t="s">
        <v>46</v>
      </c>
      <c r="B61" s="39">
        <v>54213</v>
      </c>
      <c r="C61" s="32" t="s">
        <v>136</v>
      </c>
    </row>
    <row r="62" spans="1:3" s="32" customFormat="1" ht="13.8" customHeight="1" x14ac:dyDescent="0.25">
      <c r="A62" s="40" t="s">
        <v>46</v>
      </c>
      <c r="B62" s="39">
        <v>62950</v>
      </c>
      <c r="C62" s="32" t="s">
        <v>137</v>
      </c>
    </row>
    <row r="63" spans="1:3" s="32" customFormat="1" ht="13.8" customHeight="1" x14ac:dyDescent="0.25">
      <c r="A63" s="40" t="s">
        <v>46</v>
      </c>
      <c r="B63" s="39">
        <v>70850</v>
      </c>
      <c r="C63" s="32" t="s">
        <v>138</v>
      </c>
    </row>
    <row r="64" spans="1:3" s="32" customFormat="1" ht="13.8" customHeight="1" x14ac:dyDescent="0.25">
      <c r="A64" s="40" t="s">
        <v>46</v>
      </c>
      <c r="B64" s="39">
        <v>1380</v>
      </c>
      <c r="C64" s="32" t="s">
        <v>139</v>
      </c>
    </row>
    <row r="65" spans="1:3" s="32" customFormat="1" ht="13.8" customHeight="1" x14ac:dyDescent="0.25">
      <c r="A65" s="40" t="s">
        <v>46</v>
      </c>
      <c r="B65" s="39">
        <f>1901.5+2176.6+2189.5</f>
        <v>6267.6</v>
      </c>
      <c r="C65" s="32" t="s">
        <v>140</v>
      </c>
    </row>
    <row r="66" spans="1:3" s="32" customFormat="1" ht="13.8" customHeight="1" x14ac:dyDescent="0.25">
      <c r="A66" s="40" t="s">
        <v>46</v>
      </c>
      <c r="B66" s="39">
        <v>1950</v>
      </c>
      <c r="C66" s="32" t="s">
        <v>141</v>
      </c>
    </row>
    <row r="67" spans="1:3" s="32" customFormat="1" ht="13.8" customHeight="1" x14ac:dyDescent="0.25">
      <c r="A67" s="40" t="s">
        <v>47</v>
      </c>
      <c r="B67" s="39">
        <v>27006.45</v>
      </c>
      <c r="C67" s="32" t="s">
        <v>142</v>
      </c>
    </row>
    <row r="68" spans="1:3" s="32" customFormat="1" ht="13.8" customHeight="1" x14ac:dyDescent="0.25">
      <c r="A68" s="40" t="s">
        <v>47</v>
      </c>
      <c r="B68" s="39">
        <v>3811.98</v>
      </c>
      <c r="C68" s="32" t="s">
        <v>143</v>
      </c>
    </row>
    <row r="69" spans="1:3" s="32" customFormat="1" ht="13.8" customHeight="1" x14ac:dyDescent="0.25">
      <c r="A69" s="40" t="s">
        <v>47</v>
      </c>
      <c r="B69" s="39">
        <v>81839.7</v>
      </c>
      <c r="C69" s="32" t="s">
        <v>145</v>
      </c>
    </row>
    <row r="70" spans="1:3" s="32" customFormat="1" ht="13.8" customHeight="1" x14ac:dyDescent="0.25">
      <c r="A70" s="40" t="s">
        <v>47</v>
      </c>
      <c r="B70" s="39">
        <v>26182.799999999999</v>
      </c>
      <c r="C70" s="32" t="s">
        <v>196</v>
      </c>
    </row>
    <row r="71" spans="1:3" s="32" customFormat="1" ht="13.8" customHeight="1" x14ac:dyDescent="0.25">
      <c r="A71" s="40" t="s">
        <v>77</v>
      </c>
      <c r="B71" s="39">
        <v>7860</v>
      </c>
      <c r="C71" s="32" t="s">
        <v>146</v>
      </c>
    </row>
    <row r="72" spans="1:3" s="32" customFormat="1" ht="13.8" customHeight="1" x14ac:dyDescent="0.25">
      <c r="A72" s="40" t="s">
        <v>77</v>
      </c>
      <c r="B72" s="39">
        <v>25500</v>
      </c>
      <c r="C72" s="32" t="s">
        <v>197</v>
      </c>
    </row>
    <row r="73" spans="1:3" s="32" customFormat="1" ht="13.8" customHeight="1" x14ac:dyDescent="0.25">
      <c r="A73" s="40" t="s">
        <v>48</v>
      </c>
      <c r="B73" s="39">
        <v>10000</v>
      </c>
      <c r="C73" s="32" t="s">
        <v>147</v>
      </c>
    </row>
    <row r="74" spans="1:3" s="32" customFormat="1" ht="13.8" customHeight="1" x14ac:dyDescent="0.25">
      <c r="A74" s="40" t="s">
        <v>48</v>
      </c>
      <c r="B74" s="39">
        <f>75038+75037</f>
        <v>150075</v>
      </c>
      <c r="C74" s="32" t="s">
        <v>148</v>
      </c>
    </row>
    <row r="75" spans="1:3" s="32" customFormat="1" ht="13.8" customHeight="1" x14ac:dyDescent="0.25">
      <c r="A75" s="40" t="s">
        <v>62</v>
      </c>
      <c r="B75" s="39">
        <v>67098</v>
      </c>
      <c r="C75" s="32" t="s">
        <v>149</v>
      </c>
    </row>
    <row r="76" spans="1:3" s="32" customFormat="1" ht="13.8" customHeight="1" x14ac:dyDescent="0.25">
      <c r="A76" s="40" t="s">
        <v>62</v>
      </c>
      <c r="B76" s="39">
        <v>411978</v>
      </c>
      <c r="C76" s="32" t="s">
        <v>150</v>
      </c>
    </row>
    <row r="77" spans="1:3" s="32" customFormat="1" ht="13.8" customHeight="1" x14ac:dyDescent="0.25">
      <c r="A77" s="40" t="s">
        <v>49</v>
      </c>
      <c r="B77" s="39">
        <v>1870</v>
      </c>
      <c r="C77" s="32" t="s">
        <v>151</v>
      </c>
    </row>
    <row r="78" spans="1:3" s="32" customFormat="1" ht="13.8" customHeight="1" x14ac:dyDescent="0.25">
      <c r="A78" s="40" t="s">
        <v>49</v>
      </c>
      <c r="B78" s="39">
        <v>4800</v>
      </c>
      <c r="C78" s="32" t="s">
        <v>152</v>
      </c>
    </row>
    <row r="79" spans="1:3" s="32" customFormat="1" ht="13.8" customHeight="1" x14ac:dyDescent="0.25">
      <c r="A79" s="40" t="s">
        <v>49</v>
      </c>
      <c r="B79" s="39">
        <v>8840</v>
      </c>
      <c r="C79" s="32" t="s">
        <v>153</v>
      </c>
    </row>
    <row r="80" spans="1:3" s="32" customFormat="1" ht="13.8" customHeight="1" x14ac:dyDescent="0.25">
      <c r="A80" s="40" t="s">
        <v>49</v>
      </c>
      <c r="B80" s="39">
        <v>48525</v>
      </c>
      <c r="C80" s="32" t="s">
        <v>154</v>
      </c>
    </row>
    <row r="81" spans="1:3" s="32" customFormat="1" ht="13.8" customHeight="1" x14ac:dyDescent="0.25">
      <c r="A81" s="40" t="s">
        <v>49</v>
      </c>
      <c r="B81" s="39">
        <v>5097.01</v>
      </c>
      <c r="C81" s="32" t="s">
        <v>155</v>
      </c>
    </row>
    <row r="82" spans="1:3" s="32" customFormat="1" ht="13.8" customHeight="1" x14ac:dyDescent="0.25">
      <c r="A82" s="40" t="s">
        <v>49</v>
      </c>
      <c r="B82" s="39">
        <v>30000</v>
      </c>
      <c r="C82" s="32" t="s">
        <v>156</v>
      </c>
    </row>
    <row r="83" spans="1:3" s="32" customFormat="1" ht="13.8" customHeight="1" x14ac:dyDescent="0.25">
      <c r="A83" s="40" t="s">
        <v>78</v>
      </c>
      <c r="B83" s="39">
        <v>3315</v>
      </c>
      <c r="C83" s="32" t="s">
        <v>157</v>
      </c>
    </row>
    <row r="84" spans="1:3" s="32" customFormat="1" ht="13.8" customHeight="1" x14ac:dyDescent="0.25">
      <c r="A84" s="40" t="s">
        <v>78</v>
      </c>
      <c r="B84" s="39">
        <v>4165</v>
      </c>
      <c r="C84" s="32" t="s">
        <v>158</v>
      </c>
    </row>
    <row r="85" spans="1:3" s="32" customFormat="1" ht="13.8" customHeight="1" x14ac:dyDescent="0.25">
      <c r="A85" s="40" t="s">
        <v>78</v>
      </c>
      <c r="B85" s="39">
        <v>4547.5</v>
      </c>
      <c r="C85" s="32" t="s">
        <v>159</v>
      </c>
    </row>
    <row r="86" spans="1:3" s="32" customFormat="1" ht="13.8" customHeight="1" x14ac:dyDescent="0.25">
      <c r="A86" s="40" t="s">
        <v>50</v>
      </c>
      <c r="B86" s="39">
        <f>3000+71+71+142</f>
        <v>3284</v>
      </c>
      <c r="C86" s="32" t="s">
        <v>160</v>
      </c>
    </row>
    <row r="87" spans="1:3" s="32" customFormat="1" ht="13.8" customHeight="1" x14ac:dyDescent="0.25">
      <c r="A87" s="40" t="s">
        <v>51</v>
      </c>
      <c r="B87" s="39">
        <v>8145</v>
      </c>
      <c r="C87" s="32" t="s">
        <v>161</v>
      </c>
    </row>
    <row r="88" spans="1:3" s="32" customFormat="1" ht="13.8" customHeight="1" x14ac:dyDescent="0.25">
      <c r="A88" s="40" t="s">
        <v>51</v>
      </c>
      <c r="B88" s="39">
        <v>1350</v>
      </c>
      <c r="C88" s="32" t="s">
        <v>162</v>
      </c>
    </row>
    <row r="89" spans="1:3" s="32" customFormat="1" ht="13.8" customHeight="1" x14ac:dyDescent="0.25">
      <c r="A89" s="40" t="s">
        <v>51</v>
      </c>
      <c r="B89" s="39">
        <v>2790</v>
      </c>
      <c r="C89" s="32" t="s">
        <v>163</v>
      </c>
    </row>
    <row r="90" spans="1:3" s="32" customFormat="1" ht="13.8" customHeight="1" x14ac:dyDescent="0.25">
      <c r="A90" s="40" t="s">
        <v>51</v>
      </c>
      <c r="B90" s="39">
        <v>3660</v>
      </c>
      <c r="C90" s="32" t="s">
        <v>164</v>
      </c>
    </row>
    <row r="91" spans="1:3" s="32" customFormat="1" ht="13.8" customHeight="1" x14ac:dyDescent="0.25">
      <c r="A91" s="40" t="s">
        <v>51</v>
      </c>
      <c r="B91" s="39">
        <v>3762</v>
      </c>
      <c r="C91" s="32" t="s">
        <v>165</v>
      </c>
    </row>
    <row r="92" spans="1:3" s="32" customFormat="1" ht="13.8" customHeight="1" x14ac:dyDescent="0.25">
      <c r="A92" s="40" t="s">
        <v>51</v>
      </c>
      <c r="B92" s="39">
        <v>9377</v>
      </c>
      <c r="C92" s="32" t="s">
        <v>166</v>
      </c>
    </row>
    <row r="93" spans="1:3" s="32" customFormat="1" ht="13.8" customHeight="1" x14ac:dyDescent="0.25">
      <c r="A93" s="40" t="s">
        <v>51</v>
      </c>
      <c r="B93" s="39">
        <v>3200</v>
      </c>
      <c r="C93" s="32" t="s">
        <v>167</v>
      </c>
    </row>
    <row r="94" spans="1:3" s="32" customFormat="1" ht="13.8" customHeight="1" x14ac:dyDescent="0.25">
      <c r="A94" s="38" t="s">
        <v>51</v>
      </c>
      <c r="B94" s="8">
        <v>10695</v>
      </c>
      <c r="C94" s="4" t="s">
        <v>168</v>
      </c>
    </row>
    <row r="95" spans="1:3" s="4" customFormat="1" x14ac:dyDescent="0.25">
      <c r="A95" s="40" t="s">
        <v>51</v>
      </c>
      <c r="B95" s="39">
        <v>3400</v>
      </c>
      <c r="C95" s="32" t="s">
        <v>169</v>
      </c>
    </row>
    <row r="96" spans="1:3" s="4" customFormat="1" x14ac:dyDescent="0.25">
      <c r="A96" s="40" t="s">
        <v>51</v>
      </c>
      <c r="B96" s="39">
        <v>3400</v>
      </c>
      <c r="C96" s="32" t="s">
        <v>170</v>
      </c>
    </row>
    <row r="97" spans="1:3" s="4" customFormat="1" x14ac:dyDescent="0.25">
      <c r="A97" s="40" t="s">
        <v>51</v>
      </c>
      <c r="B97" s="39">
        <v>3400</v>
      </c>
      <c r="C97" s="32" t="s">
        <v>171</v>
      </c>
    </row>
    <row r="98" spans="1:3" s="4" customFormat="1" x14ac:dyDescent="0.25">
      <c r="A98" s="40" t="s">
        <v>51</v>
      </c>
      <c r="B98" s="39">
        <v>4080</v>
      </c>
      <c r="C98" s="32" t="s">
        <v>172</v>
      </c>
    </row>
    <row r="99" spans="1:3" s="4" customFormat="1" x14ac:dyDescent="0.25">
      <c r="A99" s="40" t="s">
        <v>51</v>
      </c>
      <c r="B99" s="39">
        <v>4760</v>
      </c>
      <c r="C99" s="32" t="s">
        <v>173</v>
      </c>
    </row>
    <row r="100" spans="1:3" s="4" customFormat="1" x14ac:dyDescent="0.25">
      <c r="A100" s="40" t="s">
        <v>51</v>
      </c>
      <c r="B100" s="39">
        <v>5355</v>
      </c>
      <c r="C100" s="32" t="s">
        <v>174</v>
      </c>
    </row>
    <row r="101" spans="1:3" s="4" customFormat="1" x14ac:dyDescent="0.25">
      <c r="A101" s="40" t="s">
        <v>51</v>
      </c>
      <c r="B101" s="39">
        <v>5525</v>
      </c>
      <c r="C101" s="32" t="s">
        <v>175</v>
      </c>
    </row>
    <row r="102" spans="1:3" s="4" customFormat="1" x14ac:dyDescent="0.25">
      <c r="A102" s="40" t="s">
        <v>51</v>
      </c>
      <c r="B102" s="39">
        <v>5525</v>
      </c>
      <c r="C102" s="32" t="s">
        <v>176</v>
      </c>
    </row>
    <row r="103" spans="1:3" s="4" customFormat="1" x14ac:dyDescent="0.25">
      <c r="A103" s="40" t="s">
        <v>51</v>
      </c>
      <c r="B103" s="39">
        <v>5700</v>
      </c>
      <c r="C103" s="32" t="s">
        <v>177</v>
      </c>
    </row>
    <row r="104" spans="1:3" s="4" customFormat="1" x14ac:dyDescent="0.25">
      <c r="A104" s="40" t="s">
        <v>51</v>
      </c>
      <c r="B104" s="39">
        <v>6807.5</v>
      </c>
      <c r="C104" s="32" t="s">
        <v>178</v>
      </c>
    </row>
    <row r="105" spans="1:3" s="4" customFormat="1" x14ac:dyDescent="0.25">
      <c r="A105" s="40" t="s">
        <v>51</v>
      </c>
      <c r="B105" s="39">
        <v>9210</v>
      </c>
      <c r="C105" s="32" t="s">
        <v>179</v>
      </c>
    </row>
    <row r="106" spans="1:3" s="4" customFormat="1" x14ac:dyDescent="0.25">
      <c r="A106" s="40" t="s">
        <v>51</v>
      </c>
      <c r="B106" s="39">
        <v>4256</v>
      </c>
      <c r="C106" s="32" t="s">
        <v>180</v>
      </c>
    </row>
    <row r="107" spans="1:3" s="4" customFormat="1" x14ac:dyDescent="0.25">
      <c r="A107" s="40" t="s">
        <v>51</v>
      </c>
      <c r="B107" s="39">
        <v>19140</v>
      </c>
      <c r="C107" s="32" t="s">
        <v>181</v>
      </c>
    </row>
    <row r="108" spans="1:3" s="4" customFormat="1" x14ac:dyDescent="0.25">
      <c r="A108" s="40" t="s">
        <v>51</v>
      </c>
      <c r="B108" s="39">
        <v>358020</v>
      </c>
      <c r="C108" s="32" t="s">
        <v>182</v>
      </c>
    </row>
    <row r="109" spans="1:3" s="4" customFormat="1" x14ac:dyDescent="0.25">
      <c r="A109" s="40" t="s">
        <v>39</v>
      </c>
      <c r="B109" s="39">
        <v>15163.65</v>
      </c>
      <c r="C109" s="32" t="s">
        <v>183</v>
      </c>
    </row>
    <row r="110" spans="1:3" s="4" customFormat="1" x14ac:dyDescent="0.25">
      <c r="A110" s="40" t="s">
        <v>40</v>
      </c>
      <c r="B110" s="39">
        <f>1835000+750000</f>
        <v>2585000</v>
      </c>
      <c r="C110" s="32" t="s">
        <v>184</v>
      </c>
    </row>
    <row r="111" spans="1:3" s="4" customFormat="1" x14ac:dyDescent="0.25">
      <c r="A111" s="40" t="s">
        <v>79</v>
      </c>
      <c r="B111" s="39">
        <v>60000</v>
      </c>
      <c r="C111" s="32" t="s">
        <v>194</v>
      </c>
    </row>
    <row r="112" spans="1:3" s="4" customFormat="1" x14ac:dyDescent="0.25">
      <c r="A112" s="40" t="s">
        <v>79</v>
      </c>
      <c r="B112" s="39">
        <v>32644.15</v>
      </c>
      <c r="C112" s="32" t="s">
        <v>185</v>
      </c>
    </row>
    <row r="113" spans="1:3" x14ac:dyDescent="0.25">
      <c r="A113" s="34"/>
      <c r="B113" s="35">
        <f>2809664.71+22000</f>
        <v>2831664.71</v>
      </c>
      <c r="C113" s="35" t="s">
        <v>30</v>
      </c>
    </row>
    <row r="114" spans="1:3" s="4" customFormat="1" x14ac:dyDescent="0.3">
      <c r="A114" s="34"/>
      <c r="B114" s="35">
        <f>5619.34+213534.53+1672</f>
        <v>220825.87</v>
      </c>
      <c r="C114" s="35" t="s">
        <v>31</v>
      </c>
    </row>
    <row r="115" spans="1:3" s="4" customFormat="1" x14ac:dyDescent="0.3">
      <c r="A115" s="9" t="s">
        <v>2</v>
      </c>
      <c r="B115" s="10">
        <f>SUM(B3:B114)</f>
        <v>8482036.8499999996</v>
      </c>
      <c r="C115" s="11"/>
    </row>
    <row r="116" spans="1:3" ht="15" customHeight="1" x14ac:dyDescent="0.25">
      <c r="A116" s="31" t="s">
        <v>21</v>
      </c>
      <c r="B116" s="25"/>
      <c r="C116" s="26"/>
    </row>
    <row r="117" spans="1:3" s="4" customFormat="1" ht="30" customHeight="1" x14ac:dyDescent="0.3">
      <c r="A117" s="47" t="s">
        <v>34</v>
      </c>
      <c r="B117" s="47"/>
      <c r="C117" s="47"/>
    </row>
    <row r="118" spans="1:3" x14ac:dyDescent="0.25">
      <c r="A118" s="34" t="s">
        <v>39</v>
      </c>
      <c r="B118" s="35">
        <f>40000+20000</f>
        <v>60000</v>
      </c>
      <c r="C118" s="35" t="s">
        <v>41</v>
      </c>
    </row>
    <row r="119" spans="1:3" x14ac:dyDescent="0.25">
      <c r="A119" s="34" t="s">
        <v>40</v>
      </c>
      <c r="B119" s="35">
        <v>66990</v>
      </c>
      <c r="C119" s="35" t="s">
        <v>42</v>
      </c>
    </row>
    <row r="120" spans="1:3" x14ac:dyDescent="0.25">
      <c r="A120" s="34"/>
      <c r="B120" s="35">
        <v>46000</v>
      </c>
      <c r="C120" s="35" t="s">
        <v>30</v>
      </c>
    </row>
    <row r="121" spans="1:3" s="4" customFormat="1" x14ac:dyDescent="0.3">
      <c r="A121" s="34"/>
      <c r="B121" s="35">
        <f>3496+92</f>
        <v>3588</v>
      </c>
      <c r="C121" s="35" t="s">
        <v>31</v>
      </c>
    </row>
    <row r="122" spans="1:3" s="4" customFormat="1" x14ac:dyDescent="0.3">
      <c r="A122" s="9" t="s">
        <v>2</v>
      </c>
      <c r="B122" s="10">
        <f>SUM(B118:B121)</f>
        <v>176578</v>
      </c>
      <c r="C122" s="11"/>
    </row>
    <row r="123" spans="1:3" s="22" customFormat="1" x14ac:dyDescent="0.3">
      <c r="A123" s="30" t="s">
        <v>22</v>
      </c>
      <c r="B123" s="27"/>
    </row>
    <row r="124" spans="1:3" s="4" customFormat="1" ht="30" customHeight="1" x14ac:dyDescent="0.3">
      <c r="A124" s="45" t="s">
        <v>27</v>
      </c>
      <c r="B124" s="46"/>
      <c r="C124" s="46"/>
    </row>
    <row r="125" spans="1:3" s="32" customFormat="1" ht="13.8" customHeight="1" x14ac:dyDescent="0.25">
      <c r="A125" s="40" t="s">
        <v>45</v>
      </c>
      <c r="B125" s="35">
        <f>2330+2600</f>
        <v>4930</v>
      </c>
      <c r="C125" s="32" t="s">
        <v>52</v>
      </c>
    </row>
    <row r="126" spans="1:3" x14ac:dyDescent="0.25">
      <c r="A126" s="35" t="s">
        <v>47</v>
      </c>
      <c r="B126" s="35">
        <v>150075</v>
      </c>
      <c r="C126" s="41" t="s">
        <v>53</v>
      </c>
    </row>
    <row r="127" spans="1:3" s="4" customFormat="1" x14ac:dyDescent="0.3">
      <c r="A127" s="35" t="s">
        <v>47</v>
      </c>
      <c r="B127" s="35">
        <f>37000+45000+12000</f>
        <v>94000</v>
      </c>
      <c r="C127" s="41" t="s">
        <v>54</v>
      </c>
    </row>
    <row r="128" spans="1:3" s="4" customFormat="1" x14ac:dyDescent="0.3">
      <c r="A128" s="35" t="s">
        <v>48</v>
      </c>
      <c r="B128" s="35">
        <v>19000</v>
      </c>
      <c r="C128" s="41" t="s">
        <v>55</v>
      </c>
    </row>
    <row r="129" spans="1:3" s="4" customFormat="1" x14ac:dyDescent="0.3">
      <c r="A129" s="35" t="s">
        <v>49</v>
      </c>
      <c r="B129" s="35">
        <v>53000</v>
      </c>
      <c r="C129" s="41" t="s">
        <v>56</v>
      </c>
    </row>
    <row r="130" spans="1:3" s="4" customFormat="1" x14ac:dyDescent="0.3">
      <c r="A130" s="35" t="s">
        <v>49</v>
      </c>
      <c r="B130" s="35">
        <v>12000</v>
      </c>
      <c r="C130" s="41" t="s">
        <v>193</v>
      </c>
    </row>
    <row r="131" spans="1:3" s="4" customFormat="1" x14ac:dyDescent="0.3">
      <c r="A131" s="35" t="s">
        <v>51</v>
      </c>
      <c r="B131" s="35">
        <v>32000</v>
      </c>
      <c r="C131" s="41" t="s">
        <v>57</v>
      </c>
    </row>
    <row r="132" spans="1:3" s="4" customFormat="1" x14ac:dyDescent="0.3">
      <c r="A132" s="35" t="s">
        <v>51</v>
      </c>
      <c r="B132" s="35">
        <v>105000</v>
      </c>
      <c r="C132" s="41" t="s">
        <v>58</v>
      </c>
    </row>
    <row r="133" spans="1:3" x14ac:dyDescent="0.25">
      <c r="A133" s="35"/>
      <c r="B133" s="35">
        <f>617309.89+142500+87600</f>
        <v>847409.89</v>
      </c>
      <c r="C133" s="35" t="s">
        <v>30</v>
      </c>
    </row>
    <row r="134" spans="1:3" s="4" customFormat="1" x14ac:dyDescent="0.3">
      <c r="A134" s="35"/>
      <c r="B134" s="35">
        <f>1234.64+46915.55+285+10830+6657.6+175.2</f>
        <v>66097.990000000005</v>
      </c>
      <c r="C134" s="35" t="s">
        <v>31</v>
      </c>
    </row>
    <row r="135" spans="1:3" s="4" customFormat="1" x14ac:dyDescent="0.3">
      <c r="A135" s="9" t="s">
        <v>2</v>
      </c>
      <c r="B135" s="10">
        <f>SUM(B125:B134)</f>
        <v>1383512.8800000001</v>
      </c>
      <c r="C135" s="11"/>
    </row>
    <row r="136" spans="1:3" s="4" customFormat="1" x14ac:dyDescent="0.3">
      <c r="A136" s="30" t="s">
        <v>24</v>
      </c>
      <c r="B136" s="27"/>
      <c r="C136" s="22"/>
    </row>
    <row r="137" spans="1:3" s="4" customFormat="1" ht="30" customHeight="1" x14ac:dyDescent="0.3">
      <c r="A137" s="45" t="s">
        <v>28</v>
      </c>
      <c r="B137" s="46"/>
      <c r="C137" s="46"/>
    </row>
    <row r="138" spans="1:3" s="28" customFormat="1" ht="13.8" customHeight="1" x14ac:dyDescent="0.3">
      <c r="A138" s="35" t="s">
        <v>45</v>
      </c>
      <c r="B138" s="35">
        <v>50000</v>
      </c>
      <c r="C138" s="35" t="s">
        <v>64</v>
      </c>
    </row>
    <row r="139" spans="1:3" s="28" customFormat="1" ht="13.8" customHeight="1" x14ac:dyDescent="0.3">
      <c r="A139" s="28" t="s">
        <v>59</v>
      </c>
      <c r="B139" s="35">
        <f>254242.8+258552</f>
        <v>512794.8</v>
      </c>
      <c r="C139" s="35" t="s">
        <v>65</v>
      </c>
    </row>
    <row r="140" spans="1:3" s="28" customFormat="1" x14ac:dyDescent="0.3">
      <c r="A140" s="28" t="s">
        <v>59</v>
      </c>
      <c r="B140" s="35">
        <v>5569</v>
      </c>
      <c r="C140" s="35" t="s">
        <v>66</v>
      </c>
    </row>
    <row r="141" spans="1:3" s="28" customFormat="1" x14ac:dyDescent="0.3">
      <c r="A141" s="28" t="s">
        <v>59</v>
      </c>
      <c r="B141" s="35">
        <v>42649</v>
      </c>
      <c r="C141" s="35" t="s">
        <v>67</v>
      </c>
    </row>
    <row r="142" spans="1:3" s="28" customFormat="1" x14ac:dyDescent="0.3">
      <c r="A142" s="28" t="s">
        <v>60</v>
      </c>
      <c r="B142" s="35">
        <f>30000+270000</f>
        <v>300000</v>
      </c>
      <c r="C142" s="35" t="s">
        <v>187</v>
      </c>
    </row>
    <row r="143" spans="1:3" s="28" customFormat="1" x14ac:dyDescent="0.3">
      <c r="A143" s="28" t="s">
        <v>60</v>
      </c>
      <c r="B143" s="35">
        <v>200000</v>
      </c>
      <c r="C143" s="35" t="s">
        <v>69</v>
      </c>
    </row>
    <row r="144" spans="1:3" s="28" customFormat="1" x14ac:dyDescent="0.3">
      <c r="A144" s="28" t="s">
        <v>61</v>
      </c>
      <c r="B144" s="35">
        <v>32940</v>
      </c>
      <c r="C144" s="35" t="s">
        <v>68</v>
      </c>
    </row>
    <row r="145" spans="1:3" s="28" customFormat="1" x14ac:dyDescent="0.3">
      <c r="A145" s="28" t="s">
        <v>46</v>
      </c>
      <c r="B145" s="35">
        <v>30000</v>
      </c>
      <c r="C145" s="35" t="s">
        <v>189</v>
      </c>
    </row>
    <row r="146" spans="1:3" s="28" customFormat="1" x14ac:dyDescent="0.3">
      <c r="A146" s="28" t="s">
        <v>46</v>
      </c>
      <c r="B146" s="35">
        <v>25000</v>
      </c>
      <c r="C146" s="35" t="s">
        <v>190</v>
      </c>
    </row>
    <row r="147" spans="1:3" s="28" customFormat="1" x14ac:dyDescent="0.3">
      <c r="A147" s="28" t="s">
        <v>47</v>
      </c>
      <c r="B147" s="35">
        <v>52000</v>
      </c>
      <c r="C147" s="35" t="s">
        <v>191</v>
      </c>
    </row>
    <row r="148" spans="1:3" s="28" customFormat="1" x14ac:dyDescent="0.3">
      <c r="A148" s="28" t="s">
        <v>47</v>
      </c>
      <c r="B148" s="35">
        <f>90000+42000</f>
        <v>132000</v>
      </c>
      <c r="C148" s="35" t="s">
        <v>192</v>
      </c>
    </row>
    <row r="149" spans="1:3" s="28" customFormat="1" x14ac:dyDescent="0.3">
      <c r="A149" s="28" t="s">
        <v>48</v>
      </c>
      <c r="B149" s="35">
        <v>76831.649999999994</v>
      </c>
      <c r="C149" s="35" t="s">
        <v>186</v>
      </c>
    </row>
    <row r="150" spans="1:3" s="28" customFormat="1" x14ac:dyDescent="0.3">
      <c r="A150" s="28" t="s">
        <v>62</v>
      </c>
      <c r="B150" s="35">
        <v>16000</v>
      </c>
      <c r="C150" s="35" t="s">
        <v>70</v>
      </c>
    </row>
    <row r="151" spans="1:3" s="28" customFormat="1" x14ac:dyDescent="0.3">
      <c r="A151" s="28" t="s">
        <v>63</v>
      </c>
      <c r="B151" s="35">
        <v>22440</v>
      </c>
      <c r="C151" s="35" t="s">
        <v>71</v>
      </c>
    </row>
    <row r="152" spans="1:3" s="28" customFormat="1" ht="13.8" customHeight="1" x14ac:dyDescent="0.3">
      <c r="A152" s="28" t="s">
        <v>63</v>
      </c>
      <c r="B152" s="35">
        <v>159452</v>
      </c>
      <c r="C152" s="35" t="s">
        <v>72</v>
      </c>
    </row>
    <row r="153" spans="1:3" s="28" customFormat="1" x14ac:dyDescent="0.3">
      <c r="A153" s="28" t="s">
        <v>50</v>
      </c>
      <c r="B153" s="35">
        <v>21280</v>
      </c>
      <c r="C153" s="35" t="s">
        <v>188</v>
      </c>
    </row>
    <row r="154" spans="1:3" s="28" customFormat="1" x14ac:dyDescent="0.3">
      <c r="A154" s="28" t="s">
        <v>51</v>
      </c>
      <c r="B154" s="35">
        <v>7490</v>
      </c>
      <c r="C154" s="35" t="s">
        <v>73</v>
      </c>
    </row>
    <row r="155" spans="1:3" s="28" customFormat="1" x14ac:dyDescent="0.3">
      <c r="A155" s="28" t="s">
        <v>51</v>
      </c>
      <c r="B155" s="35">
        <v>1350</v>
      </c>
      <c r="C155" s="35" t="s">
        <v>74</v>
      </c>
    </row>
    <row r="156" spans="1:3" s="28" customFormat="1" x14ac:dyDescent="0.3">
      <c r="A156" s="28" t="s">
        <v>39</v>
      </c>
      <c r="B156" s="35">
        <v>1320</v>
      </c>
      <c r="C156" s="35" t="s">
        <v>75</v>
      </c>
    </row>
    <row r="157" spans="1:3" ht="13.8" customHeight="1" x14ac:dyDescent="0.25">
      <c r="A157" s="34"/>
      <c r="B157" s="35">
        <v>508437.2</v>
      </c>
      <c r="C157" s="4" t="s">
        <v>30</v>
      </c>
    </row>
    <row r="158" spans="1:3" s="28" customFormat="1" ht="13.8" customHeight="1" x14ac:dyDescent="0.25">
      <c r="A158" s="34"/>
      <c r="B158" s="35">
        <f>38641.22+1016.87</f>
        <v>39658.090000000004</v>
      </c>
      <c r="C158" s="32" t="s">
        <v>31</v>
      </c>
    </row>
    <row r="159" spans="1:3" x14ac:dyDescent="0.25">
      <c r="A159" s="12" t="s">
        <v>2</v>
      </c>
      <c r="B159" s="14">
        <f>SUM(B138:B158)</f>
        <v>2237211.7399999998</v>
      </c>
      <c r="C159" s="15"/>
    </row>
    <row r="160" spans="1:3" s="4" customFormat="1" x14ac:dyDescent="0.3">
      <c r="A160" s="48" t="s">
        <v>3</v>
      </c>
      <c r="B160" s="49"/>
      <c r="C160" s="49"/>
    </row>
    <row r="161" spans="1:3" s="4" customFormat="1" ht="27.6" x14ac:dyDescent="0.3">
      <c r="A161" s="36"/>
      <c r="B161" s="37">
        <v>630243.16</v>
      </c>
      <c r="C161" s="35" t="s">
        <v>33</v>
      </c>
    </row>
    <row r="162" spans="1:3" x14ac:dyDescent="0.25">
      <c r="A162" s="34"/>
      <c r="B162" s="35">
        <v>343034.29</v>
      </c>
      <c r="C162" s="35" t="s">
        <v>30</v>
      </c>
    </row>
    <row r="163" spans="1:3" x14ac:dyDescent="0.25">
      <c r="A163" s="34"/>
      <c r="B163" s="35">
        <v>26018.560000000001</v>
      </c>
      <c r="C163" s="35" t="s">
        <v>31</v>
      </c>
    </row>
    <row r="164" spans="1:3" s="4" customFormat="1" x14ac:dyDescent="0.3">
      <c r="A164" s="34"/>
      <c r="B164" s="35">
        <v>36735.229999999727</v>
      </c>
      <c r="C164" s="35" t="s">
        <v>32</v>
      </c>
    </row>
    <row r="165" spans="1:3" x14ac:dyDescent="0.25">
      <c r="A165" s="12" t="s">
        <v>2</v>
      </c>
      <c r="B165" s="14">
        <f>SUM(B161:B164)</f>
        <v>1036031.2399999998</v>
      </c>
      <c r="C165" s="15"/>
    </row>
    <row r="166" spans="1:3" x14ac:dyDescent="0.25">
      <c r="A166" s="19"/>
      <c r="B166" s="20">
        <f>B165+B159+B135+B122+B115</f>
        <v>13315370.709999999</v>
      </c>
      <c r="C166" s="21" t="s">
        <v>5</v>
      </c>
    </row>
    <row r="167" spans="1:3" x14ac:dyDescent="0.25">
      <c r="B167" s="3"/>
    </row>
    <row r="168" spans="1:3" x14ac:dyDescent="0.25">
      <c r="C168" s="3"/>
    </row>
    <row r="169" spans="1:3" x14ac:dyDescent="0.25">
      <c r="C169" s="7"/>
    </row>
    <row r="170" spans="1:3" x14ac:dyDescent="0.25">
      <c r="C170" s="13"/>
    </row>
    <row r="171" spans="1:3" x14ac:dyDescent="0.25">
      <c r="C171" s="13"/>
    </row>
    <row r="172" spans="1:3" x14ac:dyDescent="0.25">
      <c r="C172" s="13"/>
    </row>
    <row r="173" spans="1:3" x14ac:dyDescent="0.25">
      <c r="C173" s="13"/>
    </row>
    <row r="174" spans="1:3" x14ac:dyDescent="0.25">
      <c r="C174" s="13"/>
    </row>
    <row r="175" spans="1:3" x14ac:dyDescent="0.25">
      <c r="C175" s="3"/>
    </row>
    <row r="176" spans="1:3" x14ac:dyDescent="0.25">
      <c r="C176" s="13"/>
    </row>
    <row r="177" spans="3:3" x14ac:dyDescent="0.25">
      <c r="C177" s="13"/>
    </row>
  </sheetData>
  <mergeCells count="5">
    <mergeCell ref="A2:C2"/>
    <mergeCell ref="A117:C117"/>
    <mergeCell ref="A160:C160"/>
    <mergeCell ref="A124:C124"/>
    <mergeCell ref="A137:C137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2026-03-24T06:46:23Z</dcterms:modified>
</cp:coreProperties>
</file>