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tabRatio="781" activeTab="1"/>
  </bookViews>
  <sheets>
    <sheet name="Поступления" sheetId="14" r:id="rId1"/>
    <sheet name="Расходы" sheetId="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4" i="6" l="1"/>
  <c r="B82" i="6"/>
  <c r="B81" i="6"/>
  <c r="B55" i="6" l="1"/>
  <c r="B16" i="6"/>
  <c r="B18" i="6" s="1"/>
  <c r="B28" i="6"/>
  <c r="A17" i="14" l="1"/>
  <c r="A19" i="14" s="1"/>
  <c r="B26" i="6"/>
  <c r="B25" i="6"/>
  <c r="B31" i="6" s="1"/>
  <c r="B5" i="6"/>
  <c r="B4" i="6"/>
  <c r="B59" i="6"/>
  <c r="B49" i="6"/>
  <c r="B36" i="6"/>
  <c r="B47" i="6"/>
  <c r="B35" i="6"/>
  <c r="B61" i="6"/>
  <c r="B63" i="6"/>
  <c r="B57" i="6" l="1"/>
  <c r="B64" i="6"/>
  <c r="B7" i="6"/>
</calcChain>
</file>

<file path=xl/sharedStrings.xml><?xml version="1.0" encoding="utf-8"?>
<sst xmlns="http://schemas.openxmlformats.org/spreadsheetml/2006/main" count="103" uniqueCount="86">
  <si>
    <t>Сумма</t>
  </si>
  <si>
    <t>Административные и прочие расходы</t>
  </si>
  <si>
    <t>Просвещение и мероприятия</t>
  </si>
  <si>
    <r>
      <t xml:space="preserve">Умная забота
</t>
    </r>
    <r>
      <rPr>
        <b/>
        <i/>
        <sz val="10"/>
        <color indexed="8"/>
        <rFont val="Times New Roman"/>
        <family val="1"/>
        <charset val="204"/>
      </rPr>
      <t>стерилизация и кастрация животных, ОСВВ</t>
    </r>
  </si>
  <si>
    <r>
      <t xml:space="preserve">Дом для животных "Ника"
</t>
    </r>
    <r>
      <rPr>
        <b/>
        <i/>
        <sz val="10"/>
        <color indexed="8"/>
        <rFont val="Times New Roman"/>
        <family val="1"/>
        <charset val="204"/>
      </rPr>
      <t>содержание животных</t>
    </r>
  </si>
  <si>
    <t>Комиссия банка</t>
  </si>
  <si>
    <r>
      <t xml:space="preserve">Скорая помощь 
</t>
    </r>
    <r>
      <rPr>
        <b/>
        <i/>
        <sz val="10"/>
        <color indexed="8"/>
        <rFont val="Times New Roman"/>
        <family val="1"/>
        <charset val="204"/>
      </rPr>
      <t>лечение животных</t>
    </r>
  </si>
  <si>
    <r>
      <t xml:space="preserve">Центр "Мокрый нос" 
</t>
    </r>
    <r>
      <rPr>
        <b/>
        <i/>
        <sz val="10"/>
        <color indexed="8"/>
        <rFont val="Times New Roman"/>
        <family val="1"/>
        <charset val="204"/>
      </rPr>
      <t>строительство и содержание центра</t>
    </r>
  </si>
  <si>
    <t>Почтовые расходы</t>
  </si>
  <si>
    <t>Хозяйственные принадлежности</t>
  </si>
  <si>
    <t>Строительные материалы LM</t>
  </si>
  <si>
    <t>Канцелярские товары, хозяйственные товары</t>
  </si>
  <si>
    <t>Оплата труда</t>
  </si>
  <si>
    <t xml:space="preserve">Оплата труда </t>
  </si>
  <si>
    <t>Рекламные услуги Facebook</t>
  </si>
  <si>
    <t>Покупка канцелярских товаров</t>
  </si>
  <si>
    <t>Поиск вакансий на hh.ru</t>
  </si>
  <si>
    <t>Покупка питьевой воды</t>
  </si>
  <si>
    <t>Покупка ветеринарных препаратов</t>
  </si>
  <si>
    <t>Покупка шовного материала</t>
  </si>
  <si>
    <t>Уплата штрафов за административные правонарушения</t>
  </si>
  <si>
    <t>Откачка септика</t>
  </si>
  <si>
    <t>Налоги и взносы в бюджет за март</t>
  </si>
  <si>
    <t>Налоги и взносы в бюджет за февраль</t>
  </si>
  <si>
    <t xml:space="preserve">Оплата за настройку таргетированной рекламы в Инстаграмм за период с 01.02.2022-28.02.2022г. </t>
  </si>
  <si>
    <t>Техподдержка НКО (Сопровождение "1С-Рарус: Бухгалтерия некоммерческой организации. Базовая версия" ) на 1 год</t>
  </si>
  <si>
    <t xml:space="preserve">Консультации по фандрайзингу (менторство) в февраль. </t>
  </si>
  <si>
    <t>Тренинг на тему : Коммуникации и фандрайзинг НКО в нестабильной политической и экономической ситуации</t>
  </si>
  <si>
    <t>Аренда земельного участка за январь 2022 (зоогостиница)</t>
  </si>
  <si>
    <t>Покупка лакомств для собак</t>
  </si>
  <si>
    <t>Оплата за доставку клеток для животных</t>
  </si>
  <si>
    <t>Курьерские услуги, доставка хозяйственных принадлежностей</t>
  </si>
  <si>
    <t>Оплата транспортного налога за 2021 год, а/с Лада Ларгус KS045L № ТС Т 692 ТС 799</t>
  </si>
  <si>
    <t>Оплата транспортного налога за 2021 год, а/с Мерседес Бенц Спринтер № ТС А 518 АУ 799</t>
  </si>
  <si>
    <t>Покупка медицинских расходных материалов, вакцин, микрочипов, ветеринарных препаратов</t>
  </si>
  <si>
    <t>Оплата задолженности поиспользованию платных участков дорог ГРН ТС А518АУ79</t>
  </si>
  <si>
    <t>Оплата задолженности поиспользованию платных участков дорог ГРН ТС Е262ВА777</t>
  </si>
  <si>
    <t>Покупка микрочипов</t>
  </si>
  <si>
    <t>Ремонт автомобиля Лада Ларгус, г/н Т 692 ТС 799</t>
  </si>
  <si>
    <t>Ремонт автомобиля Лада Ларгус, г/н Е 262 ВА 777</t>
  </si>
  <si>
    <t>Ремонт автомобиля, соглас  Мерседес, г/н А 518 АУ 799</t>
  </si>
  <si>
    <t>Покупка медицинских расходных материалов</t>
  </si>
  <si>
    <t>Аренда помещения в феврале 2022г (общежитие для рабочих)</t>
  </si>
  <si>
    <t>Уничтожение биологических отходов</t>
  </si>
  <si>
    <t>Лизинговый платеж за февраль-апрель 2022г.</t>
  </si>
  <si>
    <t>Организационные журналы в Центр "Мокрый нос"</t>
  </si>
  <si>
    <t xml:space="preserve">Платеж по УСН, объект налогообложения Доходы, 6 % за 4 кв.2021г. </t>
  </si>
  <si>
    <t>Покупка авиабилетов для командированных сотрудников (Казань)</t>
  </si>
  <si>
    <t>Повторный прием дерматолога (кошка Килька, клиника Белый клык)</t>
  </si>
  <si>
    <t>Анализы (кошка Ксюша, клиника Белый клык)</t>
  </si>
  <si>
    <t>Прием ведущего хирурга (кот Сметан, клиника Белый клык)</t>
  </si>
  <si>
    <t>Прием дерматолога, цитология (кошка Килька, клиника Белый клык)</t>
  </si>
  <si>
    <t>Прием терапевта, УЗИ, рентген, анализы (кот Сметан, клиника Белый клык)</t>
  </si>
  <si>
    <t>Прием терапевта, УЗИ, анализы (кошка Масяня, клиника Белый клык)</t>
  </si>
  <si>
    <t>Электроэнергия за февраль-март 2022г.</t>
  </si>
  <si>
    <t xml:space="preserve">Аренда офиса (март). </t>
  </si>
  <si>
    <t>Вывоз ТБО декабрь 2021г.-январь 2022г., аренда мусорного контейнера</t>
  </si>
  <si>
    <t>Оплата строительных работ (установка отопительной системы, облицовка стен плиткой) в общежитии для рабочих Центра "Мокрый нос"</t>
  </si>
  <si>
    <t>Покупка шлейки для собаки</t>
  </si>
  <si>
    <t>Покупка сувенирной продукции</t>
  </si>
  <si>
    <t>Оказание ветеринарных услуг СББЖ</t>
  </si>
  <si>
    <t>Топливо для автомобилей</t>
  </si>
  <si>
    <t>Плата за участие в торгах</t>
  </si>
  <si>
    <t>Источник / благотворитель</t>
  </si>
  <si>
    <t>Пожертвования от коммерческих организаций</t>
  </si>
  <si>
    <t>Частные пожертвования, сайт фонда (платежная система CloudPayments)</t>
  </si>
  <si>
    <t>Благотворительное мобильное приложение Tooba</t>
  </si>
  <si>
    <t>Частные пожертвования, СМС на номер 3434</t>
  </si>
  <si>
    <t>Частные пожертвования, расчетный счет Промсвязьбанк</t>
  </si>
  <si>
    <t>Частные пожертвования, расчетный счет Сбербанк</t>
  </si>
  <si>
    <t>Частные пожертвования, платежная система PayPal</t>
  </si>
  <si>
    <t>Проект Добро Mail.ru</t>
  </si>
  <si>
    <t>Пожертвование от Фонда "Код добра"</t>
  </si>
  <si>
    <t>Проекты благотворительного фонда "Нужна помощь"</t>
  </si>
  <si>
    <t>Проекты благотворительного фонда "Помощь рядом"</t>
  </si>
  <si>
    <t xml:space="preserve">Онлайн-платформа помощи животным Teddy Food </t>
  </si>
  <si>
    <t>Проекты Meet for Charity</t>
  </si>
  <si>
    <t>Проект "Миллион призов"</t>
  </si>
  <si>
    <t>Благотворительный сервис Mos.ru</t>
  </si>
  <si>
    <t>Выплата процентов банком</t>
  </si>
  <si>
    <t>Итого поступило денежных средств за месяц</t>
  </si>
  <si>
    <t>Договоры, муниципальные контракты на оказание услуг</t>
  </si>
  <si>
    <t>Итого</t>
  </si>
  <si>
    <t>Оплата за  услуги перевозки корма для животных</t>
  </si>
  <si>
    <t>Прочие налоги и сборы</t>
  </si>
  <si>
    <t>Итого произведено расходов за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</si>
</sst>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\.mm\.yyyy"/>
    <numFmt numFmtId="166" formatCode="[$-419]mmmm\ yyyy;@"/>
  </numFmts>
  <fonts count="11" x14ac:knownFonts="1">
    <font>
      <sz val="11"/>
      <color indexed="8"/>
      <name val="Calibri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69">
    <xf numFmtId="0" fontId="0" fillId="0" borderId="0" xfId="0" applyFill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center" vertical="center"/>
    </xf>
    <xf numFmtId="4" fontId="3" fillId="0" borderId="0" xfId="0" applyNumberFormat="1" applyFont="1" applyFill="1" applyProtection="1"/>
    <xf numFmtId="49" fontId="7" fillId="0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 applyProtection="1">
      <alignment horizontal="left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7" fillId="3" borderId="4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3" fillId="0" borderId="1" xfId="0" applyNumberFormat="1" applyFont="1" applyFill="1" applyBorder="1" applyAlignment="1" applyProtection="1">
      <alignment vertical="center" wrapText="1"/>
    </xf>
    <xf numFmtId="4" fontId="3" fillId="4" borderId="1" xfId="0" applyNumberFormat="1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top"/>
    </xf>
    <xf numFmtId="0" fontId="2" fillId="2" borderId="8" xfId="0" applyFont="1" applyFill="1" applyBorder="1" applyAlignment="1" applyProtection="1">
      <alignment horizontal="left" vertical="top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4" fontId="2" fillId="2" borderId="3" xfId="0" applyNumberFormat="1" applyFont="1" applyFill="1" applyBorder="1" applyAlignment="1" applyProtection="1">
      <alignment horizontal="left" vertical="center"/>
    </xf>
    <xf numFmtId="4" fontId="2" fillId="2" borderId="4" xfId="0" applyNumberFormat="1" applyFont="1" applyFill="1" applyBorder="1" applyAlignment="1" applyProtection="1">
      <alignment horizontal="left" vertical="center"/>
    </xf>
    <xf numFmtId="4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/>
    </xf>
    <xf numFmtId="4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7" fillId="4" borderId="1" xfId="0" applyNumberFormat="1" applyFont="1" applyFill="1" applyBorder="1" applyAlignment="1" applyProtection="1">
      <alignment horizontal="left" vertical="center" wrapText="1"/>
    </xf>
    <xf numFmtId="4" fontId="2" fillId="5" borderId="1" xfId="0" applyNumberFormat="1" applyFont="1" applyFill="1" applyBorder="1" applyAlignment="1" applyProtection="1">
      <alignment horizontal="left" vertical="center"/>
    </xf>
    <xf numFmtId="0" fontId="2" fillId="5" borderId="1" xfId="0" applyFont="1" applyFill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left" vertical="center"/>
    </xf>
    <xf numFmtId="0" fontId="0" fillId="0" borderId="4" xfId="0" applyFill="1" applyBorder="1" applyAlignment="1" applyProtection="1"/>
    <xf numFmtId="14" fontId="7" fillId="0" borderId="1" xfId="0" applyNumberFormat="1" applyFont="1" applyFill="1" applyBorder="1" applyAlignment="1" applyProtection="1">
      <alignment horizontal="left" vertical="center" wrapText="1"/>
    </xf>
    <xf numFmtId="166" fontId="8" fillId="3" borderId="1" xfId="0" applyNumberFormat="1" applyFont="1" applyFill="1" applyBorder="1" applyAlignment="1" applyProtection="1">
      <alignment horizontal="left" vertical="center" wrapText="1"/>
    </xf>
    <xf numFmtId="166" fontId="7" fillId="0" borderId="1" xfId="0" applyNumberFormat="1" applyFont="1" applyFill="1" applyBorder="1" applyAlignment="1" applyProtection="1">
      <alignment horizontal="left" vertical="center" wrapText="1"/>
    </xf>
    <xf numFmtId="14" fontId="7" fillId="3" borderId="1" xfId="0" applyNumberFormat="1" applyFont="1" applyFill="1" applyBorder="1" applyAlignment="1" applyProtection="1">
      <alignment horizontal="left" vertical="center" wrapText="1"/>
    </xf>
    <xf numFmtId="4" fontId="7" fillId="0" borderId="6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left" vertical="center"/>
    </xf>
    <xf numFmtId="4" fontId="7" fillId="4" borderId="6" xfId="0" applyNumberFormat="1" applyFont="1" applyFill="1" applyBorder="1" applyAlignment="1" applyProtection="1">
      <alignment horizontal="left" vertical="center" wrapText="1"/>
    </xf>
    <xf numFmtId="4" fontId="7" fillId="0" borderId="1" xfId="0" applyNumberFormat="1" applyFont="1" applyFill="1" applyBorder="1" applyAlignment="1" applyProtection="1">
      <alignment horizontal="left" vertical="center" wrapText="1"/>
    </xf>
    <xf numFmtId="0" fontId="0" fillId="0" borderId="5" xfId="0" applyFill="1" applyBorder="1" applyAlignment="1" applyProtection="1"/>
    <xf numFmtId="14" fontId="5" fillId="0" borderId="1" xfId="0" applyNumberFormat="1" applyFont="1" applyBorder="1" applyAlignment="1">
      <alignment horizontal="left" vertical="center"/>
    </xf>
    <xf numFmtId="4" fontId="5" fillId="0" borderId="1" xfId="0" applyNumberFormat="1" applyFont="1" applyFill="1" applyBorder="1" applyAlignment="1">
      <alignment horizontal="left" vertical="center"/>
    </xf>
    <xf numFmtId="4" fontId="3" fillId="4" borderId="1" xfId="0" applyNumberFormat="1" applyFont="1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/>
    </xf>
    <xf numFmtId="4" fontId="3" fillId="0" borderId="6" xfId="0" applyNumberFormat="1" applyFont="1" applyFill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6" fontId="9" fillId="5" borderId="1" xfId="0" applyNumberFormat="1" applyFont="1" applyFill="1" applyBorder="1" applyAlignment="1" applyProtection="1">
      <alignment horizontal="left" vertical="center" wrapText="1"/>
    </xf>
    <xf numFmtId="4" fontId="9" fillId="5" borderId="1" xfId="0" applyNumberFormat="1" applyFont="1" applyFill="1" applyBorder="1" applyAlignment="1" applyProtection="1">
      <alignment horizontal="left" vertical="center" wrapText="1"/>
    </xf>
    <xf numFmtId="0" fontId="1" fillId="5" borderId="1" xfId="0" applyFont="1" applyFill="1" applyBorder="1" applyAlignment="1" applyProtection="1">
      <alignment horizontal="left" vertical="center" wrapText="1"/>
    </xf>
    <xf numFmtId="4" fontId="9" fillId="5" borderId="7" xfId="0" applyNumberFormat="1" applyFont="1" applyFill="1" applyBorder="1" applyAlignment="1" applyProtection="1">
      <alignment horizontal="left" vertical="center" wrapText="1"/>
    </xf>
    <xf numFmtId="0" fontId="0" fillId="5" borderId="5" xfId="0" applyFill="1" applyBorder="1" applyAlignment="1" applyProtection="1">
      <alignment horizontal="left" vertical="center" wrapText="1"/>
    </xf>
    <xf numFmtId="0" fontId="0" fillId="0" borderId="5" xfId="0" applyFill="1" applyBorder="1" applyAlignment="1" applyProtection="1">
      <alignment vertical="top"/>
    </xf>
    <xf numFmtId="4" fontId="3" fillId="4" borderId="6" xfId="0" applyNumberFormat="1" applyFont="1" applyFill="1" applyBorder="1" applyAlignment="1" applyProtection="1">
      <alignment horizontal="left" vertical="center"/>
    </xf>
    <xf numFmtId="166" fontId="10" fillId="5" borderId="1" xfId="0" applyNumberFormat="1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left" vertical="center" wrapText="1"/>
    </xf>
    <xf numFmtId="14" fontId="8" fillId="3" borderId="1" xfId="0" applyNumberFormat="1" applyFont="1" applyFill="1" applyBorder="1" applyAlignment="1" applyProtection="1">
      <alignment horizontal="left" vertical="center" wrapText="1"/>
    </xf>
    <xf numFmtId="0" fontId="2" fillId="5" borderId="0" xfId="0" applyFont="1" applyFill="1" applyAlignment="1" applyProtection="1">
      <alignment horizontal="left"/>
    </xf>
    <xf numFmtId="4" fontId="2" fillId="5" borderId="0" xfId="0" applyNumberFormat="1" applyFont="1" applyFill="1" applyAlignment="1" applyProtection="1">
      <alignment horizontal="left"/>
    </xf>
    <xf numFmtId="4" fontId="2" fillId="5" borderId="1" xfId="0" applyNumberFormat="1" applyFont="1" applyFill="1" applyBorder="1" applyAlignment="1" applyProtection="1">
      <alignment horizontal="left"/>
    </xf>
    <xf numFmtId="0" fontId="3" fillId="5" borderId="1" xfId="0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IT19"/>
  <sheetViews>
    <sheetView workbookViewId="0">
      <selection activeCell="B22" sqref="B22"/>
    </sheetView>
  </sheetViews>
  <sheetFormatPr defaultRowHeight="15" x14ac:dyDescent="0.25"/>
  <cols>
    <col min="1" max="1" width="18.7109375" style="3" customWidth="1"/>
    <col min="2" max="2" width="70" style="1" customWidth="1"/>
    <col min="3" max="3" width="11.42578125" style="1" bestFit="1" customWidth="1"/>
    <col min="4" max="16384" width="9.140625" style="1"/>
  </cols>
  <sheetData>
    <row r="1" spans="1:254" x14ac:dyDescent="0.25">
      <c r="A1" s="27" t="s">
        <v>0</v>
      </c>
      <c r="B1" s="28" t="s">
        <v>63</v>
      </c>
    </row>
    <row r="2" spans="1:254" s="11" customFormat="1" ht="15" customHeight="1" x14ac:dyDescent="0.25">
      <c r="A2" s="29">
        <v>4354667.5999999996</v>
      </c>
      <c r="B2" s="30" t="s">
        <v>65</v>
      </c>
      <c r="C2" s="10"/>
    </row>
    <row r="3" spans="1:254" s="11" customFormat="1" ht="15" customHeight="1" x14ac:dyDescent="0.25">
      <c r="A3" s="29">
        <v>30430.82</v>
      </c>
      <c r="B3" s="30" t="s">
        <v>67</v>
      </c>
      <c r="C3" s="10"/>
    </row>
    <row r="4" spans="1:254" s="11" customFormat="1" ht="15" customHeight="1" x14ac:dyDescent="0.25">
      <c r="A4" s="29">
        <v>161981.26</v>
      </c>
      <c r="B4" s="30" t="s">
        <v>68</v>
      </c>
      <c r="C4" s="10"/>
    </row>
    <row r="5" spans="1:254" s="11" customFormat="1" ht="15" customHeight="1" x14ac:dyDescent="0.25">
      <c r="A5" s="29">
        <v>2721983.18</v>
      </c>
      <c r="B5" s="30" t="s">
        <v>69</v>
      </c>
      <c r="C5" s="10"/>
    </row>
    <row r="6" spans="1:254" s="11" customFormat="1" ht="15" customHeight="1" x14ac:dyDescent="0.25">
      <c r="A6" s="29">
        <v>3306</v>
      </c>
      <c r="B6" s="30" t="s">
        <v>70</v>
      </c>
      <c r="C6" s="10"/>
    </row>
    <row r="7" spans="1:254" s="11" customFormat="1" ht="15" customHeight="1" x14ac:dyDescent="0.25">
      <c r="A7" s="21">
        <v>86441.79</v>
      </c>
      <c r="B7" s="5" t="s">
        <v>66</v>
      </c>
      <c r="C7" s="10"/>
    </row>
    <row r="8" spans="1:254" s="11" customFormat="1" ht="15" customHeight="1" x14ac:dyDescent="0.25">
      <c r="A8" s="29">
        <v>304796.59999999998</v>
      </c>
      <c r="B8" s="30" t="s">
        <v>71</v>
      </c>
      <c r="C8" s="10"/>
    </row>
    <row r="9" spans="1:254" s="11" customFormat="1" ht="15" customHeight="1" x14ac:dyDescent="0.25">
      <c r="A9" s="21">
        <v>2969442.75</v>
      </c>
      <c r="B9" s="21" t="s">
        <v>72</v>
      </c>
      <c r="C9" s="10"/>
    </row>
    <row r="10" spans="1:254" s="11" customFormat="1" ht="15" customHeight="1" x14ac:dyDescent="0.25">
      <c r="A10" s="21">
        <v>1010000</v>
      </c>
      <c r="B10" s="21" t="s">
        <v>64</v>
      </c>
      <c r="C10" s="10"/>
    </row>
    <row r="11" spans="1:254" s="11" customFormat="1" ht="15" customHeight="1" x14ac:dyDescent="0.25">
      <c r="A11" s="21">
        <v>38750</v>
      </c>
      <c r="B11" s="21" t="s">
        <v>76</v>
      </c>
      <c r="C11" s="10"/>
    </row>
    <row r="12" spans="1:254" s="11" customFormat="1" ht="15" customHeight="1" x14ac:dyDescent="0.25">
      <c r="A12" s="21">
        <v>110583.5</v>
      </c>
      <c r="B12" s="21" t="s">
        <v>73</v>
      </c>
      <c r="C12" s="10"/>
    </row>
    <row r="13" spans="1:254" s="11" customFormat="1" ht="15" customHeight="1" x14ac:dyDescent="0.25">
      <c r="A13" s="21">
        <v>14157</v>
      </c>
      <c r="B13" s="5" t="s">
        <v>75</v>
      </c>
      <c r="C13" s="10"/>
    </row>
    <row r="14" spans="1:254" s="12" customFormat="1" ht="15" customHeight="1" x14ac:dyDescent="0.25">
      <c r="A14" s="31">
        <v>1615951.57</v>
      </c>
      <c r="B14" s="5" t="s">
        <v>74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</row>
    <row r="15" spans="1:254" s="12" customFormat="1" ht="15" customHeight="1" x14ac:dyDescent="0.25">
      <c r="A15" s="31">
        <v>78000</v>
      </c>
      <c r="B15" s="5" t="s">
        <v>77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</row>
    <row r="16" spans="1:254" s="12" customFormat="1" ht="15" customHeight="1" x14ac:dyDescent="0.25">
      <c r="A16" s="31">
        <v>2950</v>
      </c>
      <c r="B16" s="5" t="s">
        <v>78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</row>
    <row r="17" spans="1:2" s="11" customFormat="1" ht="15" customHeight="1" x14ac:dyDescent="0.25">
      <c r="A17" s="29">
        <f>0.32+39449.32+37</f>
        <v>39486.639999999999</v>
      </c>
      <c r="B17" s="32" t="s">
        <v>79</v>
      </c>
    </row>
    <row r="18" spans="1:2" s="11" customFormat="1" ht="15" customHeight="1" x14ac:dyDescent="0.25">
      <c r="A18" s="33">
        <v>2196394.36</v>
      </c>
      <c r="B18" s="17" t="s">
        <v>81</v>
      </c>
    </row>
    <row r="19" spans="1:2" x14ac:dyDescent="0.25">
      <c r="A19" s="34">
        <f>SUM(A2:A18)</f>
        <v>15739323.07</v>
      </c>
      <c r="B19" s="35" t="s">
        <v>80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C115"/>
  <sheetViews>
    <sheetView tabSelected="1" zoomScaleNormal="100" workbookViewId="0">
      <selection activeCell="B84" sqref="B84:C84"/>
    </sheetView>
  </sheetViews>
  <sheetFormatPr defaultRowHeight="15" x14ac:dyDescent="0.25"/>
  <cols>
    <col min="1" max="1" width="20.7109375" style="2" customWidth="1"/>
    <col min="2" max="2" width="22.42578125" style="3" customWidth="1"/>
    <col min="3" max="3" width="118" style="1" customWidth="1"/>
    <col min="4" max="4" width="10" style="1" bestFit="1" customWidth="1"/>
    <col min="5" max="16384" width="9.140625" style="1"/>
  </cols>
  <sheetData>
    <row r="1" spans="1:3" ht="30" customHeight="1" x14ac:dyDescent="0.25">
      <c r="A1" s="26" t="s">
        <v>7</v>
      </c>
      <c r="B1" s="36"/>
      <c r="C1" s="37"/>
    </row>
    <row r="2" spans="1:3" s="8" customFormat="1" ht="15" customHeight="1" x14ac:dyDescent="0.25">
      <c r="A2" s="38">
        <v>44648</v>
      </c>
      <c r="B2" s="33">
        <v>54000</v>
      </c>
      <c r="C2" s="14" t="s">
        <v>21</v>
      </c>
    </row>
    <row r="3" spans="1:3" s="8" customFormat="1" ht="15" customHeight="1" x14ac:dyDescent="0.25">
      <c r="A3" s="39">
        <v>44621</v>
      </c>
      <c r="B3" s="33">
        <v>349000</v>
      </c>
      <c r="C3" s="14" t="s">
        <v>57</v>
      </c>
    </row>
    <row r="4" spans="1:3" s="8" customFormat="1" ht="15" customHeight="1" x14ac:dyDescent="0.25">
      <c r="A4" s="39">
        <v>44621</v>
      </c>
      <c r="B4" s="33">
        <f>132979.17+247456.46</f>
        <v>380435.63</v>
      </c>
      <c r="C4" s="14" t="s">
        <v>54</v>
      </c>
    </row>
    <row r="5" spans="1:3" s="8" customFormat="1" ht="15" customHeight="1" x14ac:dyDescent="0.25">
      <c r="A5" s="40">
        <v>44621</v>
      </c>
      <c r="B5" s="33">
        <f>250000+158745.4</f>
        <v>408745.4</v>
      </c>
      <c r="C5" s="14" t="s">
        <v>10</v>
      </c>
    </row>
    <row r="6" spans="1:3" s="8" customFormat="1" ht="15" customHeight="1" x14ac:dyDescent="0.25">
      <c r="A6" s="40">
        <v>44621</v>
      </c>
      <c r="B6" s="33">
        <v>42984.800000000003</v>
      </c>
      <c r="C6" s="14" t="s">
        <v>56</v>
      </c>
    </row>
    <row r="7" spans="1:3" s="8" customFormat="1" ht="15" customHeight="1" x14ac:dyDescent="0.25">
      <c r="A7" s="55" t="s">
        <v>82</v>
      </c>
      <c r="B7" s="58">
        <f>SUM(B2:B6)</f>
        <v>1235165.83</v>
      </c>
      <c r="C7" s="50"/>
    </row>
    <row r="8" spans="1:3" ht="30" customHeight="1" x14ac:dyDescent="0.25">
      <c r="A8" s="24" t="s">
        <v>6</v>
      </c>
      <c r="B8" s="25"/>
      <c r="C8" s="46"/>
    </row>
    <row r="9" spans="1:3" s="11" customFormat="1" ht="15" customHeight="1" x14ac:dyDescent="0.25">
      <c r="A9" s="41">
        <v>44641.779108796269</v>
      </c>
      <c r="B9" s="42">
        <v>4080</v>
      </c>
      <c r="C9" s="13" t="s">
        <v>48</v>
      </c>
    </row>
    <row r="10" spans="1:3" s="11" customFormat="1" ht="15" customHeight="1" x14ac:dyDescent="0.25">
      <c r="A10" s="41">
        <v>44641.779074074235</v>
      </c>
      <c r="B10" s="42">
        <v>4400</v>
      </c>
      <c r="C10" s="13" t="s">
        <v>49</v>
      </c>
    </row>
    <row r="11" spans="1:3" s="11" customFormat="1" ht="15" customHeight="1" x14ac:dyDescent="0.25">
      <c r="A11" s="41">
        <v>44641.780277777929</v>
      </c>
      <c r="B11" s="42">
        <v>4547.5</v>
      </c>
      <c r="C11" s="13" t="s">
        <v>50</v>
      </c>
    </row>
    <row r="12" spans="1:3" s="11" customFormat="1" ht="15" customHeight="1" x14ac:dyDescent="0.25">
      <c r="A12" s="41">
        <v>44641.780266203918</v>
      </c>
      <c r="B12" s="42">
        <v>5822.5</v>
      </c>
      <c r="C12" s="13" t="s">
        <v>51</v>
      </c>
    </row>
    <row r="13" spans="1:3" s="11" customFormat="1" ht="15" customHeight="1" x14ac:dyDescent="0.25">
      <c r="A13" s="41">
        <v>44641.779675926082</v>
      </c>
      <c r="B13" s="42">
        <v>13537.5</v>
      </c>
      <c r="C13" s="13" t="s">
        <v>52</v>
      </c>
    </row>
    <row r="14" spans="1:3" s="11" customFormat="1" ht="15" customHeight="1" x14ac:dyDescent="0.25">
      <c r="A14" s="41">
        <v>44641.779131944291</v>
      </c>
      <c r="B14" s="42">
        <v>16464.5</v>
      </c>
      <c r="C14" s="13" t="s">
        <v>53</v>
      </c>
    </row>
    <row r="15" spans="1:3" s="11" customFormat="1" ht="15" customHeight="1" x14ac:dyDescent="0.25">
      <c r="A15" s="40">
        <v>44593</v>
      </c>
      <c r="B15" s="43">
        <v>32532.5</v>
      </c>
      <c r="C15" s="16" t="s">
        <v>23</v>
      </c>
    </row>
    <row r="16" spans="1:3" s="11" customFormat="1" ht="15" customHeight="1" x14ac:dyDescent="0.25">
      <c r="A16" s="40">
        <v>44622</v>
      </c>
      <c r="B16" s="43">
        <f>19745.5+6728</f>
        <v>26473.5</v>
      </c>
      <c r="C16" s="17" t="s">
        <v>22</v>
      </c>
    </row>
    <row r="17" spans="1:3" s="11" customFormat="1" ht="15" customHeight="1" x14ac:dyDescent="0.25">
      <c r="A17" s="40">
        <v>44621</v>
      </c>
      <c r="B17" s="44">
        <v>85042</v>
      </c>
      <c r="C17" s="13" t="s">
        <v>12</v>
      </c>
    </row>
    <row r="18" spans="1:3" s="11" customFormat="1" ht="15" customHeight="1" x14ac:dyDescent="0.25">
      <c r="A18" s="55" t="s">
        <v>82</v>
      </c>
      <c r="B18" s="58">
        <f>SUM(B9:B17)</f>
        <v>192900</v>
      </c>
      <c r="C18" s="50"/>
    </row>
    <row r="19" spans="1:3" s="8" customFormat="1" ht="30" customHeight="1" x14ac:dyDescent="0.25">
      <c r="A19" s="24" t="s">
        <v>4</v>
      </c>
      <c r="B19" s="25"/>
      <c r="C19" s="46"/>
    </row>
    <row r="20" spans="1:3" s="19" customFormat="1" ht="15" customHeight="1" x14ac:dyDescent="0.25">
      <c r="A20" s="47">
        <v>44622</v>
      </c>
      <c r="B20" s="48">
        <v>24000</v>
      </c>
      <c r="C20" s="18" t="s">
        <v>83</v>
      </c>
    </row>
    <row r="21" spans="1:3" s="19" customFormat="1" ht="15" customHeight="1" x14ac:dyDescent="0.25">
      <c r="A21" s="47">
        <v>44631</v>
      </c>
      <c r="B21" s="48">
        <v>1369.6</v>
      </c>
      <c r="C21" s="18" t="s">
        <v>58</v>
      </c>
    </row>
    <row r="22" spans="1:3" s="19" customFormat="1" ht="15" customHeight="1" x14ac:dyDescent="0.25">
      <c r="A22" s="47">
        <v>44634</v>
      </c>
      <c r="B22" s="48">
        <v>150828.46</v>
      </c>
      <c r="C22" s="18" t="s">
        <v>29</v>
      </c>
    </row>
    <row r="23" spans="1:3" s="19" customFormat="1" ht="15" customHeight="1" x14ac:dyDescent="0.25">
      <c r="A23" s="47">
        <v>44636</v>
      </c>
      <c r="B23" s="48">
        <v>3770</v>
      </c>
      <c r="C23" s="18" t="s">
        <v>30</v>
      </c>
    </row>
    <row r="24" spans="1:3" s="19" customFormat="1" ht="15" customHeight="1" x14ac:dyDescent="0.25">
      <c r="A24" s="47">
        <v>44641</v>
      </c>
      <c r="B24" s="48">
        <v>480</v>
      </c>
      <c r="C24" s="18" t="s">
        <v>31</v>
      </c>
    </row>
    <row r="25" spans="1:3" s="19" customFormat="1" ht="15" customHeight="1" x14ac:dyDescent="0.25">
      <c r="A25" s="47">
        <v>44641</v>
      </c>
      <c r="B25" s="48">
        <f>1097.49+1354</f>
        <v>2451.4899999999998</v>
      </c>
      <c r="C25" s="18" t="s">
        <v>60</v>
      </c>
    </row>
    <row r="26" spans="1:3" s="19" customFormat="1" ht="15" customHeight="1" x14ac:dyDescent="0.25">
      <c r="A26" s="47">
        <v>44648</v>
      </c>
      <c r="B26" s="48">
        <f>60545.9+2379</f>
        <v>62924.9</v>
      </c>
      <c r="C26" s="18" t="s">
        <v>9</v>
      </c>
    </row>
    <row r="27" spans="1:3" s="11" customFormat="1" ht="15" customHeight="1" x14ac:dyDescent="0.25">
      <c r="A27" s="40">
        <v>44593</v>
      </c>
      <c r="B27" s="43">
        <v>119010.95</v>
      </c>
      <c r="C27" s="16" t="s">
        <v>23</v>
      </c>
    </row>
    <row r="28" spans="1:3" s="11" customFormat="1" ht="15" customHeight="1" x14ac:dyDescent="0.25">
      <c r="A28" s="40">
        <v>44622</v>
      </c>
      <c r="B28" s="43">
        <f>80660.67+48430</f>
        <v>129090.67</v>
      </c>
      <c r="C28" s="16" t="s">
        <v>22</v>
      </c>
    </row>
    <row r="29" spans="1:3" s="19" customFormat="1" ht="15" customHeight="1" x14ac:dyDescent="0.25">
      <c r="A29" s="40">
        <v>44621</v>
      </c>
      <c r="B29" s="49">
        <v>347399.31</v>
      </c>
      <c r="C29" s="14" t="s">
        <v>13</v>
      </c>
    </row>
    <row r="30" spans="1:3" s="11" customFormat="1" ht="15" customHeight="1" x14ac:dyDescent="0.25">
      <c r="A30" s="40">
        <v>44621</v>
      </c>
      <c r="B30" s="43">
        <v>6219</v>
      </c>
      <c r="C30" s="16" t="s">
        <v>17</v>
      </c>
    </row>
    <row r="31" spans="1:3" s="11" customFormat="1" ht="15" customHeight="1" x14ac:dyDescent="0.25">
      <c r="A31" s="55" t="s">
        <v>82</v>
      </c>
      <c r="B31" s="58">
        <f>SUM(B20:B30)</f>
        <v>847544.37999999989</v>
      </c>
      <c r="C31" s="59"/>
    </row>
    <row r="32" spans="1:3" ht="30" customHeight="1" x14ac:dyDescent="0.25">
      <c r="A32" s="24" t="s">
        <v>3</v>
      </c>
      <c r="B32" s="25"/>
      <c r="C32" s="46"/>
    </row>
    <row r="33" spans="1:3" ht="15" customHeight="1" x14ac:dyDescent="0.25">
      <c r="A33" s="51">
        <v>44621.501319444273</v>
      </c>
      <c r="B33" s="52">
        <v>2653</v>
      </c>
      <c r="C33" s="53" t="s">
        <v>32</v>
      </c>
    </row>
    <row r="34" spans="1:3" ht="15" customHeight="1" x14ac:dyDescent="0.25">
      <c r="A34" s="51">
        <v>44621.499363426119</v>
      </c>
      <c r="B34" s="52">
        <v>2834</v>
      </c>
      <c r="C34" s="53" t="s">
        <v>33</v>
      </c>
    </row>
    <row r="35" spans="1:3" ht="15" customHeight="1" x14ac:dyDescent="0.25">
      <c r="A35" s="51">
        <v>44621.795289352071</v>
      </c>
      <c r="B35" s="52">
        <f>23139.28+16645.05</f>
        <v>39784.33</v>
      </c>
      <c r="C35" s="53" t="s">
        <v>34</v>
      </c>
    </row>
    <row r="36" spans="1:3" ht="15" customHeight="1" x14ac:dyDescent="0.25">
      <c r="A36" s="51">
        <v>44621.539293981623</v>
      </c>
      <c r="B36" s="52">
        <f>66656+33328</f>
        <v>99984</v>
      </c>
      <c r="C36" s="53" t="s">
        <v>44</v>
      </c>
    </row>
    <row r="37" spans="1:3" ht="15" customHeight="1" x14ac:dyDescent="0.25">
      <c r="A37" s="51">
        <v>44622.476504629478</v>
      </c>
      <c r="B37" s="52">
        <v>160746.51999999999</v>
      </c>
      <c r="C37" s="53" t="s">
        <v>19</v>
      </c>
    </row>
    <row r="38" spans="1:3" ht="15" customHeight="1" x14ac:dyDescent="0.25">
      <c r="A38" s="51">
        <v>44634.666759259067</v>
      </c>
      <c r="B38" s="52">
        <v>800</v>
      </c>
      <c r="C38" s="53" t="s">
        <v>35</v>
      </c>
    </row>
    <row r="39" spans="1:3" ht="15" customHeight="1" x14ac:dyDescent="0.25">
      <c r="A39" s="51">
        <v>44634.661111111287</v>
      </c>
      <c r="B39" s="52">
        <v>10075</v>
      </c>
      <c r="C39" s="53" t="s">
        <v>36</v>
      </c>
    </row>
    <row r="40" spans="1:3" ht="15" customHeight="1" x14ac:dyDescent="0.25">
      <c r="A40" s="51">
        <v>44634.685729166493</v>
      </c>
      <c r="B40" s="52">
        <v>42000</v>
      </c>
      <c r="C40" s="53" t="s">
        <v>37</v>
      </c>
    </row>
    <row r="41" spans="1:3" ht="15" customHeight="1" x14ac:dyDescent="0.25">
      <c r="A41" s="51">
        <v>44641.770555555355</v>
      </c>
      <c r="B41" s="52">
        <v>4420</v>
      </c>
      <c r="C41" s="53" t="s">
        <v>38</v>
      </c>
    </row>
    <row r="42" spans="1:3" ht="15" customHeight="1" x14ac:dyDescent="0.25">
      <c r="A42" s="51">
        <v>44641.770370370243</v>
      </c>
      <c r="B42" s="52">
        <v>16650</v>
      </c>
      <c r="C42" s="53" t="s">
        <v>39</v>
      </c>
    </row>
    <row r="43" spans="1:3" ht="15" customHeight="1" x14ac:dyDescent="0.25">
      <c r="A43" s="51">
        <v>44641.770532407332</v>
      </c>
      <c r="B43" s="52">
        <v>31310</v>
      </c>
      <c r="C43" s="53" t="s">
        <v>40</v>
      </c>
    </row>
    <row r="44" spans="1:3" ht="15" customHeight="1" x14ac:dyDescent="0.25">
      <c r="A44" s="51">
        <v>44641.573576388881</v>
      </c>
      <c r="B44" s="52">
        <v>145607.97</v>
      </c>
      <c r="C44" s="53" t="s">
        <v>41</v>
      </c>
    </row>
    <row r="45" spans="1:3" ht="15" customHeight="1" x14ac:dyDescent="0.25">
      <c r="A45" s="51">
        <v>44642</v>
      </c>
      <c r="B45" s="52">
        <v>2000</v>
      </c>
      <c r="C45" s="53" t="s">
        <v>62</v>
      </c>
    </row>
    <row r="46" spans="1:3" ht="15" customHeight="1" x14ac:dyDescent="0.25">
      <c r="A46" s="51">
        <v>44644.563368055504</v>
      </c>
      <c r="B46" s="52">
        <v>21500</v>
      </c>
      <c r="C46" s="53" t="s">
        <v>42</v>
      </c>
    </row>
    <row r="47" spans="1:3" ht="15" customHeight="1" x14ac:dyDescent="0.25">
      <c r="A47" s="51">
        <v>44645.487326388713</v>
      </c>
      <c r="B47" s="52">
        <f>5390+9989.2</f>
        <v>15379.2</v>
      </c>
      <c r="C47" s="53" t="s">
        <v>43</v>
      </c>
    </row>
    <row r="48" spans="1:3" ht="15" customHeight="1" x14ac:dyDescent="0.25">
      <c r="A48" s="51">
        <v>44651</v>
      </c>
      <c r="B48" s="48">
        <v>900</v>
      </c>
      <c r="C48" s="54" t="s">
        <v>45</v>
      </c>
    </row>
    <row r="49" spans="1:3" ht="15" customHeight="1" x14ac:dyDescent="0.25">
      <c r="A49" s="40">
        <v>44650.486550925765</v>
      </c>
      <c r="B49" s="52">
        <f>1253125+225000+111240+182524</f>
        <v>1771889</v>
      </c>
      <c r="C49" s="53" t="s">
        <v>18</v>
      </c>
    </row>
    <row r="50" spans="1:3" ht="15" customHeight="1" x14ac:dyDescent="0.25">
      <c r="A50" s="39">
        <v>44651.619027777575</v>
      </c>
      <c r="B50" s="48">
        <v>3159</v>
      </c>
      <c r="C50" s="54" t="s">
        <v>15</v>
      </c>
    </row>
    <row r="51" spans="1:3" ht="15" customHeight="1" x14ac:dyDescent="0.25">
      <c r="A51" s="39">
        <v>44651.619027777575</v>
      </c>
      <c r="B51" s="48">
        <v>273070</v>
      </c>
      <c r="C51" s="54" t="s">
        <v>46</v>
      </c>
    </row>
    <row r="52" spans="1:3" ht="15" customHeight="1" x14ac:dyDescent="0.25">
      <c r="A52" s="40">
        <v>44623</v>
      </c>
      <c r="B52" s="43">
        <v>90000</v>
      </c>
      <c r="C52" s="17" t="s">
        <v>61</v>
      </c>
    </row>
    <row r="53" spans="1:3" ht="15" customHeight="1" x14ac:dyDescent="0.25">
      <c r="A53" s="39">
        <v>44621</v>
      </c>
      <c r="B53" s="48">
        <v>8215</v>
      </c>
      <c r="C53" s="54" t="s">
        <v>20</v>
      </c>
    </row>
    <row r="54" spans="1:3" ht="15" customHeight="1" x14ac:dyDescent="0.25">
      <c r="A54" s="40">
        <v>44593</v>
      </c>
      <c r="B54" s="43">
        <v>376812.93</v>
      </c>
      <c r="C54" s="17" t="s">
        <v>23</v>
      </c>
    </row>
    <row r="55" spans="1:3" ht="15" customHeight="1" x14ac:dyDescent="0.25">
      <c r="A55" s="40">
        <v>44623</v>
      </c>
      <c r="B55" s="43">
        <f>225660.55+140741-3438</f>
        <v>362963.55</v>
      </c>
      <c r="C55" s="17" t="s">
        <v>22</v>
      </c>
    </row>
    <row r="56" spans="1:3" ht="15" customHeight="1" x14ac:dyDescent="0.25">
      <c r="A56" s="40">
        <v>44622</v>
      </c>
      <c r="B56" s="49">
        <v>971905.33</v>
      </c>
      <c r="C56" s="14" t="s">
        <v>12</v>
      </c>
    </row>
    <row r="57" spans="1:3" s="11" customFormat="1" ht="15" customHeight="1" x14ac:dyDescent="0.25">
      <c r="A57" s="55" t="s">
        <v>82</v>
      </c>
      <c r="B57" s="56">
        <f>SUM(B33:B56)</f>
        <v>4454658.83</v>
      </c>
      <c r="C57" s="57"/>
    </row>
    <row r="58" spans="1:3" s="9" customFormat="1" ht="15" customHeight="1" x14ac:dyDescent="0.25">
      <c r="A58" s="22" t="s">
        <v>2</v>
      </c>
      <c r="B58" s="23"/>
      <c r="C58" s="60"/>
    </row>
    <row r="59" spans="1:3" ht="15" customHeight="1" x14ac:dyDescent="0.25">
      <c r="A59" s="51">
        <v>44624</v>
      </c>
      <c r="B59" s="61">
        <f>5959</f>
        <v>5959</v>
      </c>
      <c r="C59" s="53" t="s">
        <v>47</v>
      </c>
    </row>
    <row r="60" spans="1:3" ht="15" customHeight="1" x14ac:dyDescent="0.25">
      <c r="A60" s="51">
        <v>44643</v>
      </c>
      <c r="B60" s="61">
        <v>4100</v>
      </c>
      <c r="C60" s="53" t="s">
        <v>59</v>
      </c>
    </row>
    <row r="61" spans="1:3" s="11" customFormat="1" ht="15" customHeight="1" x14ac:dyDescent="0.25">
      <c r="A61" s="39">
        <v>44593</v>
      </c>
      <c r="B61" s="43">
        <f>58886.42+48583.39</f>
        <v>107469.81</v>
      </c>
      <c r="C61" s="17" t="s">
        <v>23</v>
      </c>
    </row>
    <row r="62" spans="1:3" s="11" customFormat="1" ht="15" customHeight="1" x14ac:dyDescent="0.25">
      <c r="A62" s="39">
        <v>44621</v>
      </c>
      <c r="B62" s="49">
        <v>112216</v>
      </c>
      <c r="C62" s="17" t="s">
        <v>22</v>
      </c>
    </row>
    <row r="63" spans="1:3" s="11" customFormat="1" ht="15" customHeight="1" x14ac:dyDescent="0.25">
      <c r="A63" s="39">
        <v>44621</v>
      </c>
      <c r="B63" s="49">
        <f>165300+128760</f>
        <v>294060</v>
      </c>
      <c r="C63" s="14" t="s">
        <v>13</v>
      </c>
    </row>
    <row r="64" spans="1:3" s="11" customFormat="1" ht="15" customHeight="1" x14ac:dyDescent="0.25">
      <c r="A64" s="62" t="s">
        <v>82</v>
      </c>
      <c r="B64" s="58">
        <f>SUM(B59:B63)</f>
        <v>523804.81</v>
      </c>
      <c r="C64" s="63"/>
    </row>
    <row r="65" spans="1:3" x14ac:dyDescent="0.25">
      <c r="A65" s="22" t="s">
        <v>1</v>
      </c>
      <c r="B65" s="23"/>
      <c r="C65" s="60"/>
    </row>
    <row r="66" spans="1:3" s="11" customFormat="1" ht="15" customHeight="1" x14ac:dyDescent="0.25">
      <c r="A66" s="64">
        <v>44621</v>
      </c>
      <c r="B66" s="43">
        <v>3287.98</v>
      </c>
      <c r="C66" s="20" t="s">
        <v>11</v>
      </c>
    </row>
    <row r="67" spans="1:3" s="11" customFormat="1" ht="15" customHeight="1" x14ac:dyDescent="0.25">
      <c r="A67" s="38">
        <v>44621</v>
      </c>
      <c r="B67" s="43">
        <v>3929</v>
      </c>
      <c r="C67" s="16" t="s">
        <v>17</v>
      </c>
    </row>
    <row r="68" spans="1:3" s="11" customFormat="1" ht="15" customHeight="1" x14ac:dyDescent="0.25">
      <c r="A68" s="64">
        <v>44624</v>
      </c>
      <c r="B68" s="49">
        <v>30000</v>
      </c>
      <c r="C68" s="20" t="s">
        <v>24</v>
      </c>
    </row>
    <row r="69" spans="1:3" s="11" customFormat="1" ht="15" customHeight="1" x14ac:dyDescent="0.25">
      <c r="A69" s="64">
        <v>44625</v>
      </c>
      <c r="B69" s="43">
        <v>3000</v>
      </c>
      <c r="C69" s="20" t="s">
        <v>25</v>
      </c>
    </row>
    <row r="70" spans="1:3" s="11" customFormat="1" ht="15" customHeight="1" x14ac:dyDescent="0.25">
      <c r="A70" s="64">
        <v>44630</v>
      </c>
      <c r="B70" s="49">
        <v>27500</v>
      </c>
      <c r="C70" s="20" t="s">
        <v>26</v>
      </c>
    </row>
    <row r="71" spans="1:3" s="11" customFormat="1" ht="15" customHeight="1" x14ac:dyDescent="0.25">
      <c r="A71" s="64">
        <v>44630.602858796294</v>
      </c>
      <c r="B71" s="49">
        <v>68000</v>
      </c>
      <c r="C71" s="20" t="s">
        <v>55</v>
      </c>
    </row>
    <row r="72" spans="1:3" s="11" customFormat="1" ht="15" customHeight="1" x14ac:dyDescent="0.25">
      <c r="A72" s="64">
        <v>44634</v>
      </c>
      <c r="B72" s="43">
        <v>3616</v>
      </c>
      <c r="C72" s="20" t="s">
        <v>16</v>
      </c>
    </row>
    <row r="73" spans="1:3" s="11" customFormat="1" ht="15" customHeight="1" x14ac:dyDescent="0.25">
      <c r="A73" s="64">
        <v>44641</v>
      </c>
      <c r="B73" s="49">
        <v>75037</v>
      </c>
      <c r="C73" s="20" t="s">
        <v>28</v>
      </c>
    </row>
    <row r="74" spans="1:3" s="11" customFormat="1" ht="15" customHeight="1" x14ac:dyDescent="0.25">
      <c r="A74" s="64">
        <v>44644</v>
      </c>
      <c r="B74" s="43">
        <v>31800</v>
      </c>
      <c r="C74" s="20" t="s">
        <v>27</v>
      </c>
    </row>
    <row r="75" spans="1:3" s="11" customFormat="1" ht="15" customHeight="1" x14ac:dyDescent="0.25">
      <c r="A75" s="39">
        <v>44621</v>
      </c>
      <c r="B75" s="49">
        <v>1993.45</v>
      </c>
      <c r="C75" s="20" t="s">
        <v>14</v>
      </c>
    </row>
    <row r="76" spans="1:3" s="11" customFormat="1" ht="15" customHeight="1" x14ac:dyDescent="0.25">
      <c r="A76" s="39">
        <v>44621</v>
      </c>
      <c r="B76" s="49">
        <v>626.46</v>
      </c>
      <c r="C76" s="20" t="s">
        <v>8</v>
      </c>
    </row>
    <row r="77" spans="1:3" ht="15" customHeight="1" x14ac:dyDescent="0.25">
      <c r="A77" s="39">
        <v>44621</v>
      </c>
      <c r="B77" s="48">
        <v>700</v>
      </c>
      <c r="C77" s="15" t="s">
        <v>84</v>
      </c>
    </row>
    <row r="78" spans="1:3" s="11" customFormat="1" ht="15" customHeight="1" x14ac:dyDescent="0.25">
      <c r="A78" s="39">
        <v>44593</v>
      </c>
      <c r="B78" s="43">
        <v>254652.82</v>
      </c>
      <c r="C78" s="16" t="s">
        <v>23</v>
      </c>
    </row>
    <row r="79" spans="1:3" s="11" customFormat="1" ht="15" customHeight="1" x14ac:dyDescent="0.25">
      <c r="A79" s="39">
        <v>44622</v>
      </c>
      <c r="B79" s="49">
        <v>283725</v>
      </c>
      <c r="C79" s="16" t="s">
        <v>22</v>
      </c>
    </row>
    <row r="80" spans="1:3" s="11" customFormat="1" ht="15" customHeight="1" x14ac:dyDescent="0.25">
      <c r="A80" s="39">
        <v>44621</v>
      </c>
      <c r="B80" s="49">
        <v>722970</v>
      </c>
      <c r="C80" s="14" t="s">
        <v>13</v>
      </c>
    </row>
    <row r="81" spans="1:3" s="11" customFormat="1" ht="15" customHeight="1" x14ac:dyDescent="0.25">
      <c r="A81" s="39">
        <v>44621</v>
      </c>
      <c r="B81" s="45">
        <f>1950+2653.23+4843+593+599.53+137+5274.36</f>
        <v>16050.119999999999</v>
      </c>
      <c r="C81" s="6" t="s">
        <v>5</v>
      </c>
    </row>
    <row r="82" spans="1:3" ht="15" customHeight="1" x14ac:dyDescent="0.25">
      <c r="A82" s="35" t="s">
        <v>82</v>
      </c>
      <c r="B82" s="67">
        <f>SUM(B66:B81)</f>
        <v>1526887.83</v>
      </c>
      <c r="C82" s="68"/>
    </row>
    <row r="83" spans="1:3" x14ac:dyDescent="0.25">
      <c r="A83" s="1"/>
      <c r="B83" s="4"/>
    </row>
    <row r="84" spans="1:3" x14ac:dyDescent="0.25">
      <c r="A84" s="1"/>
      <c r="B84" s="66">
        <f>B7+B18+B31+B57+B64+B82</f>
        <v>8780961.6799999997</v>
      </c>
      <c r="C84" s="65" t="s">
        <v>85</v>
      </c>
    </row>
    <row r="85" spans="1:3" x14ac:dyDescent="0.25">
      <c r="A85" s="1"/>
      <c r="B85" s="4"/>
    </row>
    <row r="86" spans="1:3" x14ac:dyDescent="0.25">
      <c r="A86" s="1"/>
      <c r="B86" s="4"/>
    </row>
    <row r="87" spans="1:3" x14ac:dyDescent="0.25">
      <c r="A87" s="1"/>
      <c r="B87" s="4"/>
    </row>
    <row r="88" spans="1:3" x14ac:dyDescent="0.25">
      <c r="A88" s="1"/>
      <c r="B88" s="4"/>
    </row>
    <row r="89" spans="1:3" x14ac:dyDescent="0.25">
      <c r="A89" s="1"/>
      <c r="B89" s="4"/>
    </row>
    <row r="90" spans="1:3" x14ac:dyDescent="0.25">
      <c r="A90" s="1"/>
      <c r="B90" s="4"/>
    </row>
    <row r="91" spans="1:3" x14ac:dyDescent="0.25">
      <c r="A91" s="1"/>
      <c r="B91" s="4"/>
    </row>
    <row r="92" spans="1:3" x14ac:dyDescent="0.25">
      <c r="A92" s="1"/>
      <c r="B92" s="4"/>
    </row>
    <row r="93" spans="1:3" x14ac:dyDescent="0.25">
      <c r="A93" s="1"/>
      <c r="B93" s="4"/>
    </row>
    <row r="94" spans="1:3" x14ac:dyDescent="0.25">
      <c r="A94" s="1"/>
      <c r="B94" s="4"/>
    </row>
    <row r="95" spans="1:3" x14ac:dyDescent="0.25">
      <c r="A95" s="1"/>
      <c r="B95" s="4"/>
    </row>
    <row r="96" spans="1:3" x14ac:dyDescent="0.25">
      <c r="A96" s="1"/>
      <c r="B96" s="4"/>
    </row>
    <row r="97" spans="1:2" x14ac:dyDescent="0.25">
      <c r="A97" s="1"/>
      <c r="B97" s="4"/>
    </row>
    <row r="98" spans="1:2" x14ac:dyDescent="0.25">
      <c r="A98" s="1"/>
      <c r="B98" s="4"/>
    </row>
    <row r="99" spans="1:2" x14ac:dyDescent="0.25">
      <c r="A99" s="1"/>
      <c r="B99" s="4"/>
    </row>
    <row r="100" spans="1:2" x14ac:dyDescent="0.25">
      <c r="A100" s="1"/>
      <c r="B100" s="4"/>
    </row>
    <row r="101" spans="1:2" x14ac:dyDescent="0.25">
      <c r="A101" s="1"/>
      <c r="B101" s="4"/>
    </row>
    <row r="102" spans="1:2" x14ac:dyDescent="0.25">
      <c r="A102" s="1"/>
      <c r="B102" s="4"/>
    </row>
    <row r="103" spans="1:2" x14ac:dyDescent="0.25">
      <c r="A103" s="1"/>
      <c r="B103" s="4"/>
    </row>
    <row r="104" spans="1:2" x14ac:dyDescent="0.25">
      <c r="A104" s="1"/>
      <c r="B104" s="4"/>
    </row>
    <row r="105" spans="1:2" x14ac:dyDescent="0.25">
      <c r="A105" s="1"/>
      <c r="B105" s="4"/>
    </row>
    <row r="106" spans="1:2" x14ac:dyDescent="0.25">
      <c r="A106" s="1"/>
      <c r="B106" s="4"/>
    </row>
    <row r="107" spans="1:2" x14ac:dyDescent="0.25">
      <c r="A107" s="1"/>
      <c r="B107" s="4"/>
    </row>
    <row r="108" spans="1:2" x14ac:dyDescent="0.25">
      <c r="A108" s="1"/>
      <c r="B108" s="4"/>
    </row>
    <row r="109" spans="1:2" x14ac:dyDescent="0.25">
      <c r="A109" s="1"/>
      <c r="B109" s="4"/>
    </row>
    <row r="110" spans="1:2" x14ac:dyDescent="0.25">
      <c r="A110" s="1"/>
      <c r="B110" s="4"/>
    </row>
    <row r="111" spans="1:2" x14ac:dyDescent="0.25">
      <c r="A111" s="1"/>
      <c r="B111" s="4"/>
    </row>
    <row r="112" spans="1:2" x14ac:dyDescent="0.25">
      <c r="A112" s="1"/>
      <c r="B112" s="4"/>
    </row>
    <row r="113" spans="1:2" x14ac:dyDescent="0.25">
      <c r="A113" s="1"/>
      <c r="B113" s="4"/>
    </row>
    <row r="114" spans="1:2" x14ac:dyDescent="0.25">
      <c r="A114" s="1"/>
      <c r="B114" s="4"/>
    </row>
    <row r="115" spans="1:2" x14ac:dyDescent="0.25">
      <c r="A115" s="1"/>
      <c r="B115" s="4"/>
    </row>
  </sheetData>
  <mergeCells count="11">
    <mergeCell ref="B64:C64"/>
    <mergeCell ref="A65:C65"/>
    <mergeCell ref="A1:C1"/>
    <mergeCell ref="A8:C8"/>
    <mergeCell ref="A19:C19"/>
    <mergeCell ref="B31:C31"/>
    <mergeCell ref="A32:C32"/>
    <mergeCell ref="B57:C57"/>
    <mergeCell ref="B7:C7"/>
    <mergeCell ref="B18:C18"/>
    <mergeCell ref="A58:C58"/>
  </mergeCells>
  <phoneticPr fontId="6" type="noConversion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Forward</cp:lastModifiedBy>
  <cp:lastPrinted>2017-08-23T15:27:46Z</cp:lastPrinted>
  <dcterms:created xsi:type="dcterms:W3CDTF">2017-04-06T09:22:47Z</dcterms:created>
  <dcterms:modified xsi:type="dcterms:W3CDTF">2023-06-07T10:42:15Z</dcterms:modified>
</cp:coreProperties>
</file>