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Обмен Ника\Отчеты на сайт, сводные отчеты\2026\"/>
    </mc:Choice>
  </mc:AlternateContent>
  <xr:revisionPtr revIDLastSave="0" documentId="13_ncr:1_{675C9567-D30B-4420-9D9F-53209E19BD0C}" xr6:coauthVersionLast="47" xr6:coauthVersionMax="47" xr10:uidLastSave="{00000000-0000-0000-0000-000000000000}"/>
  <bookViews>
    <workbookView xWindow="-108" yWindow="-108" windowWidth="23256" windowHeight="14016" tabRatio="781" activeTab="1" xr2:uid="{00000000-000D-0000-FFFF-FFFF00000000}"/>
  </bookViews>
  <sheets>
    <sheet name="Поступления" sheetId="14" r:id="rId1"/>
    <sheet name="Расходы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4" i="6" l="1"/>
  <c r="B133" i="6"/>
  <c r="B127" i="6"/>
  <c r="B105" i="6"/>
  <c r="B54" i="6"/>
  <c r="B48" i="6"/>
  <c r="A5" i="14"/>
  <c r="B116" i="6"/>
  <c r="B59" i="6"/>
  <c r="B57" i="6"/>
  <c r="B97" i="6" l="1"/>
  <c r="B76" i="6"/>
  <c r="B60" i="6"/>
  <c r="B41" i="6"/>
  <c r="B40" i="6"/>
  <c r="B19" i="6"/>
  <c r="B14" i="6"/>
  <c r="A21" i="14" l="1"/>
</calcChain>
</file>

<file path=xl/sharedStrings.xml><?xml version="1.0" encoding="utf-8"?>
<sst xmlns="http://schemas.openxmlformats.org/spreadsheetml/2006/main" count="262" uniqueCount="162">
  <si>
    <t>Сумма</t>
  </si>
  <si>
    <t>Источник / благотворитель</t>
  </si>
  <si>
    <t>Итого</t>
  </si>
  <si>
    <t>Расходы, связанные с обеспечением реализации программ и работы Фонда</t>
  </si>
  <si>
    <t>Итого поступило денежных средств за месяц</t>
  </si>
  <si>
    <t>Итого произведено расходов за месяц</t>
  </si>
  <si>
    <t>Частные пожертвования, расчетный счет Сбербанк</t>
  </si>
  <si>
    <t>Частные пожертвования, СМС на номер 3434</t>
  </si>
  <si>
    <t>Пожертвования от коммерческих организаций</t>
  </si>
  <si>
    <t>Благотворительный сервис Mos.ru</t>
  </si>
  <si>
    <t>Благотворительное мобильное приложение Tooba</t>
  </si>
  <si>
    <t>Частные пожертвования, сайт фонда (CloudPayments)</t>
  </si>
  <si>
    <t>Частные пожертвования, Билайн взносы с баланса</t>
  </si>
  <si>
    <t>Благотворительная платформа Совкомбанка "Про добро"</t>
  </si>
  <si>
    <t>Благотворительные сертификаты на Ozon.ru</t>
  </si>
  <si>
    <t>Реализация сувенирной продукции, мерча</t>
  </si>
  <si>
    <t>Выплата процентов банком</t>
  </si>
  <si>
    <t>ПРОГРАММА "ЦЕНТР ЗНАНИЙ"</t>
  </si>
  <si>
    <t>ПРОГРАММА «ПОДДЕРЖКА РЕГИОНОВ»</t>
  </si>
  <si>
    <t>ПРОГРАММА "ПРИЮТЫ"</t>
  </si>
  <si>
    <t>ПРОГРАММА «ПРОСВЕЩЕНИЕ И РАБОТА СО СТОРОННИКАМИ»</t>
  </si>
  <si>
    <t>Содержание животных, находящихся на попечении Фонда, в том числе поступивших по проектам ОСВВ и Котоспас. Строительство, ремонт и содержание приютов Фонда. Оказание ветеринарной помощи животным, находящимся на попечении Фонда, в том числе лечение в сторонних клиниках. Стерилизация животных, находящихся на попечении Фонда, реализация проектов ОСВВ, Котоспас, льготной стерилизации животных от населения</t>
  </si>
  <si>
    <t>Частные пожертвования, ВТБ</t>
  </si>
  <si>
    <t>Оказание материальной помощи благотворительным организациям и волонтерам, на попечении которых находятся бездомные животные. Помощь приютам и благополучателям (волонтерам, хозяевам животных), пострадавшим при чрезвычайных ситуациях.</t>
  </si>
  <si>
    <t>Работа Горячей линии Фонда, привлечение сторонников и общественности к деятельности фонда. Расходы на рекламу и изготовление мерча. Мастер-классы, раздача листовок волонтерами</t>
  </si>
  <si>
    <t>Частные пожертвования, мобильный банк Тинькофф</t>
  </si>
  <si>
    <t>Оплата труда, сотрудники, занятые в реализации иных целевых мероприятий</t>
  </si>
  <si>
    <t>Налоги и взносы с фонда оплаты труда, сотрудники, занятые в реализации иных целевых мероприятий</t>
  </si>
  <si>
    <t>Комиссия банка</t>
  </si>
  <si>
    <t>Административно-управленческие расходы (услуги связи, почта, аренда офиса, канцелярские и хозяйственные товары, товары для офиса, расходы на оплату офисных и бух.программ, услуги hh.ru. )</t>
  </si>
  <si>
    <t xml:space="preserve">Включает в себя затраты на расходы формирования базы знаний, затраты на обучение наших сотрудников (форум, лекции, участие в конференциях) </t>
  </si>
  <si>
    <t>Частные пожертвования, СБП Тинькофф</t>
  </si>
  <si>
    <t>Частные пожертвования, СБП Совкомбанк</t>
  </si>
  <si>
    <t>Частные пожертвования, СБ терминал для оплаты картой</t>
  </si>
  <si>
    <t>Благотворительная платформа RWB</t>
  </si>
  <si>
    <t>Пожертвования от некоммерческих организаций</t>
  </si>
  <si>
    <t>Договоры на оказание услуг</t>
  </si>
  <si>
    <t>Разработка программного обеспечения.</t>
  </si>
  <si>
    <t>01.04.2026</t>
  </si>
  <si>
    <t>03.04.2026</t>
  </si>
  <si>
    <t>06.04.2026</t>
  </si>
  <si>
    <t>07.04.2026</t>
  </si>
  <si>
    <t>08.04.2026</t>
  </si>
  <si>
    <t>09.04.2026</t>
  </si>
  <si>
    <t>10.04.2026</t>
  </si>
  <si>
    <t>13.04.2026</t>
  </si>
  <si>
    <t>14.04.2026</t>
  </si>
  <si>
    <t>15.04.2026</t>
  </si>
  <si>
    <t>16.04.2026</t>
  </si>
  <si>
    <t>17.04.2026</t>
  </si>
  <si>
    <t>20.04.2026</t>
  </si>
  <si>
    <t>21.04.2026</t>
  </si>
  <si>
    <t>22.04.2026</t>
  </si>
  <si>
    <t>23.04.2026</t>
  </si>
  <si>
    <t>24.04.2026</t>
  </si>
  <si>
    <t>27.04.2026</t>
  </si>
  <si>
    <t>28.04.2026</t>
  </si>
  <si>
    <t>30.04.2026</t>
  </si>
  <si>
    <t xml:space="preserve">Услуга по организации доставки малогабаритного груза из г.Краснодар в Зеленоград (шовный материал) </t>
  </si>
  <si>
    <t xml:space="preserve">Услуги доставки груза за период 01.03.26-31.03.26, фестиваль WOOF Казань и Новосибирск </t>
  </si>
  <si>
    <t xml:space="preserve">Оказание ветеринарных услуг, СББЖ, фестиваль WOOF Москва. </t>
  </si>
  <si>
    <t>Замена шин на а/м, строительные материалы, пульт для ворот, хозяйственные материалы</t>
  </si>
  <si>
    <t xml:space="preserve">Услуги по медицинскому осмотру водителей за период 01.04.26-30.04.26 </t>
  </si>
  <si>
    <t>Услуги видеонаблюдения, предоставляемых сервисом ipeye.ru (просмотр, запись, трансляция)</t>
  </si>
  <si>
    <t>Оказание ветеринарных услуг, СББЖ</t>
  </si>
  <si>
    <t>Лекарственные препараты (Ралтегра)</t>
  </si>
  <si>
    <t xml:space="preserve">Лабораторные исследования (анализы) за период 01.03.26-31.03.26, лаборатория Vet Union </t>
  </si>
  <si>
    <t>Ветеринарные услуги, анализы, УЗИ брюшной полости, собака Генри, клиника 101 Далматинец Химки</t>
  </si>
  <si>
    <t>Ветеринарные услуги, анализы, исследования, собака Ариела, клиника Сколково Вет</t>
  </si>
  <si>
    <t>Аренда земельного участка за 01.02.26-28.02.26</t>
  </si>
  <si>
    <t>Бензин, дизель для заправки автомобилей</t>
  </si>
  <si>
    <t>Покупка опилок 20 л. (3шт.)</t>
  </si>
  <si>
    <t>Ветеринарные услуги, УЗИ брюшной полости, кошка Сойка, клиника Белый клык</t>
  </si>
  <si>
    <t xml:space="preserve">Вода питьевая в центр "Мокрый нос" </t>
  </si>
  <si>
    <t>Летние шины, а/м Лада Ларгус</t>
  </si>
  <si>
    <t xml:space="preserve">Оплата платного проезда </t>
  </si>
  <si>
    <t>Ветеринарные услуги, анализы, ОРИТ, собака Пинта, клиника Сколково Вет</t>
  </si>
  <si>
    <t>Лакокрасочные материалы для автомобиля MERCEDES-BENZ SPRINTER</t>
  </si>
  <si>
    <t>Ремонт а/м MERCEDES-BENZ СПРИНТЕР</t>
  </si>
  <si>
    <t>Расходные материалы для биохимического анализатора</t>
  </si>
  <si>
    <t xml:space="preserve">Услуга доставки расходных материалов для гематологического анализатора </t>
  </si>
  <si>
    <t xml:space="preserve">Расходные материалы для гематологического анализатора </t>
  </si>
  <si>
    <t xml:space="preserve">Аренда контейнера для ТКО за период 01.03.26-31.03.26 </t>
  </si>
  <si>
    <t>Вода питьевая в приют "Ника"</t>
  </si>
  <si>
    <t xml:space="preserve">Дезинфекция, дезинсекция и дератизация за период 01.04.26-30.04.26, приют "Ника" </t>
  </si>
  <si>
    <t>Аренда экскаватора-погрузчика (1 смена)</t>
  </si>
  <si>
    <t>Вывоз ТКО за 01.03.26-31.03.26, центр "Мокрый нос"</t>
  </si>
  <si>
    <t>Организация вывоза упаковки (паучей) из приютов</t>
  </si>
  <si>
    <t xml:space="preserve">Услуги грумера </t>
  </si>
  <si>
    <t>Сервисное обслуживание оборудования водоподготовки, центр "Мокрый нос"</t>
  </si>
  <si>
    <t>Электроэнергия за 01.04.26-30.04.26</t>
  </si>
  <si>
    <t>Дезинфекция, дезинсекция и дератизация за 01.04.26-30.04.26, центр "Мокрый нос"</t>
  </si>
  <si>
    <t xml:space="preserve">Хозяйственные товары в приют "Ника" </t>
  </si>
  <si>
    <t>Услуги связи (интернет) за период 01.05.26-31.05.26</t>
  </si>
  <si>
    <t xml:space="preserve">Материалы для строительства и ремонта </t>
  </si>
  <si>
    <t>Мобильная туалетная кабина, приют "Ника"</t>
  </si>
  <si>
    <t>Вывоз строительных отходов, постановка бункера до 7 дней</t>
  </si>
  <si>
    <t>Услуги фотосъемки животных за период 01.04.26-30.04.26</t>
  </si>
  <si>
    <t>Транспортные услуги по перевозке корма</t>
  </si>
  <si>
    <t>Аренда склада за период 21.03.26-20.04.26</t>
  </si>
  <si>
    <t>Сопровождение в GR</t>
  </si>
  <si>
    <t xml:space="preserve">Печать информационных буклетов (листовки), фестиваль WOOF Москва </t>
  </si>
  <si>
    <t>Услуги прачечной, фестиваль WOOF Казань</t>
  </si>
  <si>
    <t>Услуги по распространению рекламной информации, фестиваль WOOF Новосибирск</t>
  </si>
  <si>
    <t>Информационные услуги по подбору площадок для РИМ 01.03.26-29.03.26, фестиваль WOOF Новосибирск</t>
  </si>
  <si>
    <t xml:space="preserve">Услуги по уборке территории 24.04.26-27.04.26, фестиваль WOOF Москва </t>
  </si>
  <si>
    <t xml:space="preserve">Канцелярские товары и хозяйственные товары, фестиваль WOOF Москва </t>
  </si>
  <si>
    <t xml:space="preserve">Услуги сервиса Avito </t>
  </si>
  <si>
    <t>Услуги по предоставлению места для рекламы в издании Антенна-Телесемь, фестиваль WOOF Москва</t>
  </si>
  <si>
    <t xml:space="preserve">Услуги по распространению рекламной информации, фестиваль WOOF Москва </t>
  </si>
  <si>
    <t>Изготовление полиграфической продукции, фестиваль WOOF Москва</t>
  </si>
  <si>
    <t>Услуги прачечной, фестиваль WOOF Новосибирск</t>
  </si>
  <si>
    <t>Услуги по проведению мероприятия (ведущий) 25.04.26-26.04.26, фестиваль WOOF Москва</t>
  </si>
  <si>
    <t>Услуги по аренде мебели и техническому обеспечению 25.04.26-26.04.26, фестиваль WOOF Москва</t>
  </si>
  <si>
    <t>Размещение рекламно-информационных материалов в телеграм-канале, фестиваль WOOF Москва</t>
  </si>
  <si>
    <t>Аренда склада за период 13.04.26-30.04.26 и обеспечительный платеж</t>
  </si>
  <si>
    <t xml:space="preserve">Аренда оборудования 24.04.26-26.04.26, фестиваль WOOF Москва </t>
  </si>
  <si>
    <t xml:space="preserve">Услуги прачечной, фестиваль WOOF Новосибирск </t>
  </si>
  <si>
    <t xml:space="preserve">Изготовление бандан на мероприятие, фестиваль WOOF Москва </t>
  </si>
  <si>
    <t xml:space="preserve">Запись, монтаж видео-ролика "Путь владельца", фестиваль WOOF Казань </t>
  </si>
  <si>
    <t>Аренда ретрогирлянды 24.04.26-26.04.26, фестиваль WOOF Москва</t>
  </si>
  <si>
    <t>Изготовление сувенирной продукции, фестиваль WOOF Москва</t>
  </si>
  <si>
    <t xml:space="preserve">Хозяйственные товары для уборки помещения, фестиваль WOOF Москва </t>
  </si>
  <si>
    <t>Услуги кейтеринга 25.04.26, фестиваль WOOF Москва</t>
  </si>
  <si>
    <t xml:space="preserve">Размещение публикаций в социальных сетях ВК, фестиваль WOOF Москва </t>
  </si>
  <si>
    <t>Изготовление полиграфической продукции (фотозона), фестиваль WOOF Москва</t>
  </si>
  <si>
    <t>Полиграфическая сувенирная продукция (стикерпаки), фестиваль WOOF Москва</t>
  </si>
  <si>
    <t>Аренда оборудования (фотобудка) 25.04.26-26.04.26, фестиваль WOOF Москва</t>
  </si>
  <si>
    <t>Дезинфекция помещения 24.04.26, 27.04.26, фестиваль WOOF Москва</t>
  </si>
  <si>
    <t>Хозяйственные товары на склад</t>
  </si>
  <si>
    <t xml:space="preserve">Услуги кейтеринга 26.04.26, фестиваль WOOF Москва </t>
  </si>
  <si>
    <t>Услуги полиграфии на мероприятие (колесо фортуны), фестиваль WOOF Москва</t>
  </si>
  <si>
    <t xml:space="preserve">Аренда техники и оборудования для стенда 25.04.26-26.04.26, фестиваль WOOF Москва </t>
  </si>
  <si>
    <t xml:space="preserve">Услуги по комплексной и поддерживающей уборке 25.04.26-27.04.26, фестиваль WOOF Москва </t>
  </si>
  <si>
    <t>Услуги по распространению рекламной информации, фестиваль WOOF Москва</t>
  </si>
  <si>
    <t>Хозяйственные и канцелярские товары, фестиваль WOOF Москва</t>
  </si>
  <si>
    <t xml:space="preserve">Услуги по проведению мероприятия (диджей) 25.04.26, фестиваль WOOF Москва </t>
  </si>
  <si>
    <t>Услуги по размещению РИМ (рекламно-информационных материалов), фестиваль WOOF Москва</t>
  </si>
  <si>
    <t>Брендированная продукция (подарочные пакеты), фестиваль WOOF Москва</t>
  </si>
  <si>
    <t xml:space="preserve">Услуги по проведению мероприятия (ведущий) 25.04.26-26.04.26, фестиваль WOOF Москва </t>
  </si>
  <si>
    <t xml:space="preserve">Юридические услуги (проверка и правка договора по оказанию безвозмездной помощи) </t>
  </si>
  <si>
    <t>Ящик для пожертвований с информатором</t>
  </si>
  <si>
    <t>Ведение PR кампании с целью информирования целевой аудитории о деятельности фонда</t>
  </si>
  <si>
    <t>Комплект оборудования для лекционного зала</t>
  </si>
  <si>
    <t>Доставка комплекта оборудования для лекционного зала</t>
  </si>
  <si>
    <t>Услуги кейтеринга на мероприятие, 11.04.26</t>
  </si>
  <si>
    <t>Услуги по привлечению доноров из сети интернет</t>
  </si>
  <si>
    <t xml:space="preserve">Услуги по аренде и техническому обеспечению мероприятия. 11.04.26 </t>
  </si>
  <si>
    <t xml:space="preserve">Услуги по размещению рекламы в интернете </t>
  </si>
  <si>
    <t>Пополнение лицевого счета для работы с услугами HeadHunter (вакансия: менеджер по работе с партнерами)</t>
  </si>
  <si>
    <t xml:space="preserve">Услуги использования Сервисов Платформы "Яндекс.Облако" </t>
  </si>
  <si>
    <t xml:space="preserve">Материалы для производства мерча (футболка, шопер) </t>
  </si>
  <si>
    <t>Хозяйственные товары и товары медицинского назначения</t>
  </si>
  <si>
    <t>Расходный материал для мерча (термонаклейки)</t>
  </si>
  <si>
    <t>Полиграфическая продукция (стикерпаки)</t>
  </si>
  <si>
    <t>Канцелярские товары на мероприятие, 11.04.26</t>
  </si>
  <si>
    <t>Материалы для строительства и ремонта (краска для стен)</t>
  </si>
  <si>
    <t>Полиграфическая продукция (наклейки)</t>
  </si>
  <si>
    <t>Услуги полиграфии на мероприятие (постеры)</t>
  </si>
  <si>
    <t xml:space="preserve"> Изготовление полиграфической продукции (открытки, блокноты)</t>
  </si>
  <si>
    <t xml:space="preserve"> Размещение РИМ и информационная поддержка проекта в телеграм-канале, фестиваль WOOF Москва</t>
  </si>
  <si>
    <t>Возврат неиспользованных средств гранта ФПГ № 25-1-001002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</si>
</sst>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2" x14ac:knownFonts="1">
    <font>
      <sz val="11"/>
      <color indexed="8"/>
      <name val="Calibri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11"/>
      <color theme="6" tint="-0.49998474074526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Fill="0" applyProtection="0"/>
    <xf numFmtId="0" fontId="10" fillId="0" borderId="0" applyFill="0" applyProtection="0"/>
  </cellStyleXfs>
  <cellXfs count="51">
    <xf numFmtId="0" fontId="0" fillId="0" borderId="0" xfId="0" applyFill="1" applyProtection="1"/>
    <xf numFmtId="0" fontId="2" fillId="0" borderId="0" xfId="0" applyFont="1" applyFill="1" applyProtection="1"/>
    <xf numFmtId="4" fontId="2" fillId="0" borderId="0" xfId="0" applyNumberFormat="1" applyFont="1" applyFill="1" applyAlignment="1" applyProtection="1">
      <alignment horizontal="center" vertical="center"/>
    </xf>
    <xf numFmtId="4" fontId="2" fillId="0" borderId="0" xfId="0" applyNumberFormat="1" applyFont="1" applyFill="1" applyProtection="1"/>
    <xf numFmtId="0" fontId="2" fillId="0" borderId="0" xfId="0" applyFont="1" applyFill="1" applyAlignment="1" applyProtection="1">
      <alignment vertical="center"/>
    </xf>
    <xf numFmtId="0" fontId="4" fillId="0" borderId="0" xfId="0" applyFont="1" applyAlignment="1">
      <alignment wrapText="1"/>
    </xf>
    <xf numFmtId="0" fontId="2" fillId="0" borderId="0" xfId="0" applyFont="1" applyFill="1" applyAlignment="1" applyProtection="1">
      <alignment horizontal="left" vertical="center"/>
    </xf>
    <xf numFmtId="0" fontId="2" fillId="0" borderId="0" xfId="0" applyFont="1" applyFill="1" applyAlignment="1" applyProtection="1">
      <alignment horizontal="left"/>
    </xf>
    <xf numFmtId="4" fontId="2" fillId="0" borderId="0" xfId="0" applyNumberFormat="1" applyFont="1" applyFill="1" applyAlignment="1" applyProtection="1">
      <alignment horizontal="left" vertical="center"/>
    </xf>
    <xf numFmtId="0" fontId="1" fillId="2" borderId="0" xfId="0" applyFont="1" applyFill="1" applyAlignment="1" applyProtection="1">
      <alignment horizontal="left" vertical="center"/>
    </xf>
    <xf numFmtId="4" fontId="1" fillId="2" borderId="0" xfId="0" applyNumberFormat="1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vertical="center"/>
    </xf>
    <xf numFmtId="0" fontId="1" fillId="2" borderId="1" xfId="0" applyFont="1" applyFill="1" applyBorder="1" applyAlignment="1" applyProtection="1">
      <alignment horizontal="left"/>
    </xf>
    <xf numFmtId="4" fontId="2" fillId="0" borderId="0" xfId="0" applyNumberFormat="1" applyFont="1" applyFill="1" applyAlignment="1" applyProtection="1">
      <alignment horizontal="left"/>
    </xf>
    <xf numFmtId="4" fontId="1" fillId="2" borderId="1" xfId="0" applyNumberFormat="1" applyFont="1" applyFill="1" applyBorder="1" applyAlignment="1" applyProtection="1">
      <alignment horizontal="left"/>
    </xf>
    <xf numFmtId="0" fontId="1" fillId="2" borderId="1" xfId="0" applyFont="1" applyFill="1" applyBorder="1" applyProtection="1"/>
    <xf numFmtId="14" fontId="6" fillId="2" borderId="4" xfId="0" applyNumberFormat="1" applyFont="1" applyFill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left" vertical="center"/>
    </xf>
    <xf numFmtId="4" fontId="1" fillId="2" borderId="4" xfId="0" applyNumberFormat="1" applyFont="1" applyFill="1" applyBorder="1" applyAlignment="1" applyProtection="1">
      <alignment horizontal="left" vertical="center"/>
    </xf>
    <xf numFmtId="0" fontId="1" fillId="2" borderId="4" xfId="0" applyFont="1" applyFill="1" applyBorder="1" applyAlignment="1" applyProtection="1">
      <alignment horizontal="left"/>
    </xf>
    <xf numFmtId="4" fontId="1" fillId="2" borderId="4" xfId="0" applyNumberFormat="1" applyFont="1" applyFill="1" applyBorder="1" applyAlignment="1" applyProtection="1">
      <alignment horizontal="left"/>
    </xf>
    <xf numFmtId="0" fontId="1" fillId="2" borderId="4" xfId="0" applyFont="1" applyFill="1" applyBorder="1" applyProtection="1"/>
    <xf numFmtId="0" fontId="7" fillId="0" borderId="0" xfId="0" applyFont="1" applyFill="1" applyAlignment="1" applyProtection="1">
      <alignment vertical="center"/>
    </xf>
    <xf numFmtId="4" fontId="8" fillId="0" borderId="0" xfId="0" applyNumberFormat="1" applyFont="1" applyFill="1" applyAlignment="1" applyProtection="1">
      <alignment horizontal="center" vertical="center"/>
    </xf>
    <xf numFmtId="0" fontId="8" fillId="0" borderId="0" xfId="0" applyFont="1" applyFill="1" applyProtection="1"/>
    <xf numFmtId="4" fontId="8" fillId="0" borderId="0" xfId="0" applyNumberFormat="1" applyFont="1" applyFill="1" applyAlignment="1">
      <alignment horizontal="left" vertical="top"/>
    </xf>
    <xf numFmtId="0" fontId="7" fillId="0" borderId="0" xfId="0" applyFont="1" applyFill="1" applyAlignment="1">
      <alignment horizontal="left" vertical="top" wrapText="1"/>
    </xf>
    <xf numFmtId="4" fontId="8" fillId="0" borderId="0" xfId="0" applyNumberFormat="1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horizontal="left"/>
    </xf>
    <xf numFmtId="0" fontId="9" fillId="0" borderId="0" xfId="0" applyFont="1" applyFill="1" applyAlignment="1" applyProtection="1">
      <alignment horizontal="left" vertical="center"/>
    </xf>
    <xf numFmtId="0" fontId="9" fillId="0" borderId="0" xfId="0" applyFont="1" applyFill="1" applyAlignment="1">
      <alignment horizontal="left" vertical="top"/>
    </xf>
    <xf numFmtId="0" fontId="4" fillId="0" borderId="0" xfId="0" applyFont="1" applyFill="1" applyAlignment="1">
      <alignment wrapText="1"/>
    </xf>
    <xf numFmtId="14" fontId="2" fillId="0" borderId="0" xfId="0" applyNumberFormat="1" applyFont="1" applyFill="1" applyAlignment="1" applyProtection="1">
      <alignment horizontal="left" vertical="top" wrapText="1"/>
    </xf>
    <xf numFmtId="4" fontId="2" fillId="0" borderId="0" xfId="0" applyNumberFormat="1" applyFont="1" applyFill="1" applyAlignment="1" applyProtection="1">
      <alignment horizontal="left" vertical="top" wrapText="1"/>
    </xf>
    <xf numFmtId="14" fontId="2" fillId="0" borderId="0" xfId="0" applyNumberFormat="1" applyFont="1" applyFill="1" applyAlignment="1" applyProtection="1">
      <alignment horizontal="left" vertical="center" wrapText="1"/>
    </xf>
    <xf numFmtId="4" fontId="2" fillId="0" borderId="0" xfId="0" applyNumberFormat="1" applyFont="1" applyFill="1" applyAlignment="1" applyProtection="1">
      <alignment horizontal="left" vertical="center" wrapText="1"/>
    </xf>
    <xf numFmtId="14" fontId="4" fillId="0" borderId="0" xfId="0" applyNumberFormat="1" applyFont="1" applyFill="1" applyAlignment="1">
      <alignment horizontal="left" wrapText="1"/>
    </xf>
    <xf numFmtId="4" fontId="4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horizontal="left" wrapText="1"/>
    </xf>
    <xf numFmtId="0" fontId="4" fillId="0" borderId="0" xfId="1" applyFont="1" applyFill="1" applyAlignment="1">
      <alignment wrapText="1"/>
    </xf>
    <xf numFmtId="4" fontId="2" fillId="3" borderId="0" xfId="0" applyNumberFormat="1" applyFont="1" applyFill="1" applyAlignment="1" applyProtection="1">
      <alignment horizontal="left" vertical="center"/>
    </xf>
    <xf numFmtId="164" fontId="2" fillId="0" borderId="0" xfId="0" applyNumberFormat="1" applyFont="1" applyFill="1" applyAlignment="1" applyProtection="1">
      <alignment horizontal="left" vertical="center"/>
    </xf>
    <xf numFmtId="4" fontId="3" fillId="2" borderId="5" xfId="0" applyNumberFormat="1" applyFont="1" applyFill="1" applyBorder="1" applyAlignment="1" applyProtection="1">
      <alignment horizontal="left" vertical="top" wrapText="1"/>
    </xf>
    <xf numFmtId="4" fontId="1" fillId="2" borderId="5" xfId="0" applyNumberFormat="1" applyFont="1" applyFill="1" applyBorder="1" applyAlignment="1" applyProtection="1">
      <alignment horizontal="left" vertical="top" wrapText="1"/>
    </xf>
    <xf numFmtId="4" fontId="2" fillId="2" borderId="5" xfId="0" applyNumberFormat="1" applyFont="1" applyFill="1" applyBorder="1" applyAlignment="1" applyProtection="1">
      <alignment horizontal="left" vertical="top" wrapText="1"/>
    </xf>
    <xf numFmtId="4" fontId="1" fillId="2" borderId="3" xfId="0" applyNumberFormat="1" applyFont="1" applyFill="1" applyBorder="1" applyAlignment="1" applyProtection="1">
      <alignment horizontal="left" vertical="top" wrapText="1"/>
    </xf>
    <xf numFmtId="4" fontId="1" fillId="2" borderId="2" xfId="0" applyNumberFormat="1" applyFont="1" applyFill="1" applyBorder="1" applyAlignment="1" applyProtection="1">
      <alignment horizontal="left" vertical="top" wrapText="1"/>
    </xf>
    <xf numFmtId="14" fontId="4" fillId="3" borderId="0" xfId="0" applyNumberFormat="1" applyFont="1" applyFill="1" applyAlignment="1">
      <alignment horizontal="left" wrapText="1"/>
    </xf>
    <xf numFmtId="0" fontId="2" fillId="3" borderId="0" xfId="0" applyFont="1" applyFill="1" applyAlignment="1" applyProtection="1">
      <alignment vertical="center"/>
    </xf>
    <xf numFmtId="0" fontId="4" fillId="3" borderId="0" xfId="0" applyFont="1" applyFill="1" applyAlignment="1">
      <alignment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CCC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</sheetPr>
  <dimension ref="A1:B23"/>
  <sheetViews>
    <sheetView workbookViewId="0">
      <selection activeCell="B21" sqref="B21"/>
    </sheetView>
  </sheetViews>
  <sheetFormatPr defaultRowHeight="13.8" x14ac:dyDescent="0.25"/>
  <cols>
    <col min="1" max="1" width="18.33203125" style="8" customWidth="1"/>
    <col min="2" max="2" width="100.77734375" style="6" customWidth="1"/>
    <col min="3" max="239" width="9.109375" style="1"/>
    <col min="240" max="240" width="100.6640625" style="1" customWidth="1"/>
    <col min="241" max="253" width="25.6640625" style="1" customWidth="1"/>
    <col min="254" max="495" width="9.109375" style="1"/>
    <col min="496" max="496" width="100.6640625" style="1" customWidth="1"/>
    <col min="497" max="509" width="25.6640625" style="1" customWidth="1"/>
    <col min="510" max="751" width="9.109375" style="1"/>
    <col min="752" max="752" width="100.6640625" style="1" customWidth="1"/>
    <col min="753" max="765" width="25.6640625" style="1" customWidth="1"/>
    <col min="766" max="1007" width="9.109375" style="1"/>
    <col min="1008" max="1008" width="100.6640625" style="1" customWidth="1"/>
    <col min="1009" max="1021" width="25.6640625" style="1" customWidth="1"/>
    <col min="1022" max="1263" width="9.109375" style="1"/>
    <col min="1264" max="1264" width="100.6640625" style="1" customWidth="1"/>
    <col min="1265" max="1277" width="25.6640625" style="1" customWidth="1"/>
    <col min="1278" max="1519" width="9.109375" style="1"/>
    <col min="1520" max="1520" width="100.6640625" style="1" customWidth="1"/>
    <col min="1521" max="1533" width="25.6640625" style="1" customWidth="1"/>
    <col min="1534" max="1775" width="9.109375" style="1"/>
    <col min="1776" max="1776" width="100.6640625" style="1" customWidth="1"/>
    <col min="1777" max="1789" width="25.6640625" style="1" customWidth="1"/>
    <col min="1790" max="2031" width="9.109375" style="1"/>
    <col min="2032" max="2032" width="100.6640625" style="1" customWidth="1"/>
    <col min="2033" max="2045" width="25.6640625" style="1" customWidth="1"/>
    <col min="2046" max="2287" width="9.109375" style="1"/>
    <col min="2288" max="2288" width="100.6640625" style="1" customWidth="1"/>
    <col min="2289" max="2301" width="25.6640625" style="1" customWidth="1"/>
    <col min="2302" max="2543" width="9.109375" style="1"/>
    <col min="2544" max="2544" width="100.6640625" style="1" customWidth="1"/>
    <col min="2545" max="2557" width="25.6640625" style="1" customWidth="1"/>
    <col min="2558" max="2799" width="9.109375" style="1"/>
    <col min="2800" max="2800" width="100.6640625" style="1" customWidth="1"/>
    <col min="2801" max="2813" width="25.6640625" style="1" customWidth="1"/>
    <col min="2814" max="3055" width="9.109375" style="1"/>
    <col min="3056" max="3056" width="100.6640625" style="1" customWidth="1"/>
    <col min="3057" max="3069" width="25.6640625" style="1" customWidth="1"/>
    <col min="3070" max="3311" width="9.109375" style="1"/>
    <col min="3312" max="3312" width="100.6640625" style="1" customWidth="1"/>
    <col min="3313" max="3325" width="25.6640625" style="1" customWidth="1"/>
    <col min="3326" max="3567" width="9.109375" style="1"/>
    <col min="3568" max="3568" width="100.6640625" style="1" customWidth="1"/>
    <col min="3569" max="3581" width="25.6640625" style="1" customWidth="1"/>
    <col min="3582" max="3823" width="9.109375" style="1"/>
    <col min="3824" max="3824" width="100.6640625" style="1" customWidth="1"/>
    <col min="3825" max="3837" width="25.6640625" style="1" customWidth="1"/>
    <col min="3838" max="4079" width="9.109375" style="1"/>
    <col min="4080" max="4080" width="100.6640625" style="1" customWidth="1"/>
    <col min="4081" max="4093" width="25.6640625" style="1" customWidth="1"/>
    <col min="4094" max="4335" width="9.109375" style="1"/>
    <col min="4336" max="4336" width="100.6640625" style="1" customWidth="1"/>
    <col min="4337" max="4349" width="25.6640625" style="1" customWidth="1"/>
    <col min="4350" max="4591" width="9.109375" style="1"/>
    <col min="4592" max="4592" width="100.6640625" style="1" customWidth="1"/>
    <col min="4593" max="4605" width="25.6640625" style="1" customWidth="1"/>
    <col min="4606" max="4847" width="9.109375" style="1"/>
    <col min="4848" max="4848" width="100.6640625" style="1" customWidth="1"/>
    <col min="4849" max="4861" width="25.6640625" style="1" customWidth="1"/>
    <col min="4862" max="5103" width="9.109375" style="1"/>
    <col min="5104" max="5104" width="100.6640625" style="1" customWidth="1"/>
    <col min="5105" max="5117" width="25.6640625" style="1" customWidth="1"/>
    <col min="5118" max="5359" width="9.109375" style="1"/>
    <col min="5360" max="5360" width="100.6640625" style="1" customWidth="1"/>
    <col min="5361" max="5373" width="25.6640625" style="1" customWidth="1"/>
    <col min="5374" max="5615" width="9.109375" style="1"/>
    <col min="5616" max="5616" width="100.6640625" style="1" customWidth="1"/>
    <col min="5617" max="5629" width="25.6640625" style="1" customWidth="1"/>
    <col min="5630" max="5871" width="9.109375" style="1"/>
    <col min="5872" max="5872" width="100.6640625" style="1" customWidth="1"/>
    <col min="5873" max="5885" width="25.6640625" style="1" customWidth="1"/>
    <col min="5886" max="6127" width="9.109375" style="1"/>
    <col min="6128" max="6128" width="100.6640625" style="1" customWidth="1"/>
    <col min="6129" max="6141" width="25.6640625" style="1" customWidth="1"/>
    <col min="6142" max="6383" width="9.109375" style="1"/>
    <col min="6384" max="6384" width="100.6640625" style="1" customWidth="1"/>
    <col min="6385" max="6397" width="25.6640625" style="1" customWidth="1"/>
    <col min="6398" max="6639" width="9.109375" style="1"/>
    <col min="6640" max="6640" width="100.6640625" style="1" customWidth="1"/>
    <col min="6641" max="6653" width="25.6640625" style="1" customWidth="1"/>
    <col min="6654" max="6895" width="9.109375" style="1"/>
    <col min="6896" max="6896" width="100.6640625" style="1" customWidth="1"/>
    <col min="6897" max="6909" width="25.6640625" style="1" customWidth="1"/>
    <col min="6910" max="7151" width="9.109375" style="1"/>
    <col min="7152" max="7152" width="100.6640625" style="1" customWidth="1"/>
    <col min="7153" max="7165" width="25.6640625" style="1" customWidth="1"/>
    <col min="7166" max="7407" width="9.109375" style="1"/>
    <col min="7408" max="7408" width="100.6640625" style="1" customWidth="1"/>
    <col min="7409" max="7421" width="25.6640625" style="1" customWidth="1"/>
    <col min="7422" max="7663" width="9.109375" style="1"/>
    <col min="7664" max="7664" width="100.6640625" style="1" customWidth="1"/>
    <col min="7665" max="7677" width="25.6640625" style="1" customWidth="1"/>
    <col min="7678" max="7919" width="9.109375" style="1"/>
    <col min="7920" max="7920" width="100.6640625" style="1" customWidth="1"/>
    <col min="7921" max="7933" width="25.6640625" style="1" customWidth="1"/>
    <col min="7934" max="8175" width="9.109375" style="1"/>
    <col min="8176" max="8176" width="100.6640625" style="1" customWidth="1"/>
    <col min="8177" max="8189" width="25.6640625" style="1" customWidth="1"/>
    <col min="8190" max="8431" width="9.109375" style="1"/>
    <col min="8432" max="8432" width="100.6640625" style="1" customWidth="1"/>
    <col min="8433" max="8445" width="25.6640625" style="1" customWidth="1"/>
    <col min="8446" max="8687" width="9.109375" style="1"/>
    <col min="8688" max="8688" width="100.6640625" style="1" customWidth="1"/>
    <col min="8689" max="8701" width="25.6640625" style="1" customWidth="1"/>
    <col min="8702" max="8943" width="9.109375" style="1"/>
    <col min="8944" max="8944" width="100.6640625" style="1" customWidth="1"/>
    <col min="8945" max="8957" width="25.6640625" style="1" customWidth="1"/>
    <col min="8958" max="9199" width="9.109375" style="1"/>
    <col min="9200" max="9200" width="100.6640625" style="1" customWidth="1"/>
    <col min="9201" max="9213" width="25.6640625" style="1" customWidth="1"/>
    <col min="9214" max="9455" width="9.109375" style="1"/>
    <col min="9456" max="9456" width="100.6640625" style="1" customWidth="1"/>
    <col min="9457" max="9469" width="25.6640625" style="1" customWidth="1"/>
    <col min="9470" max="9711" width="9.109375" style="1"/>
    <col min="9712" max="9712" width="100.6640625" style="1" customWidth="1"/>
    <col min="9713" max="9725" width="25.6640625" style="1" customWidth="1"/>
    <col min="9726" max="9967" width="9.109375" style="1"/>
    <col min="9968" max="9968" width="100.6640625" style="1" customWidth="1"/>
    <col min="9969" max="9981" width="25.6640625" style="1" customWidth="1"/>
    <col min="9982" max="10223" width="9.109375" style="1"/>
    <col min="10224" max="10224" width="100.6640625" style="1" customWidth="1"/>
    <col min="10225" max="10237" width="25.6640625" style="1" customWidth="1"/>
    <col min="10238" max="10479" width="9.109375" style="1"/>
    <col min="10480" max="10480" width="100.6640625" style="1" customWidth="1"/>
    <col min="10481" max="10493" width="25.6640625" style="1" customWidth="1"/>
    <col min="10494" max="10735" width="9.109375" style="1"/>
    <col min="10736" max="10736" width="100.6640625" style="1" customWidth="1"/>
    <col min="10737" max="10749" width="25.6640625" style="1" customWidth="1"/>
    <col min="10750" max="10991" width="9.109375" style="1"/>
    <col min="10992" max="10992" width="100.6640625" style="1" customWidth="1"/>
    <col min="10993" max="11005" width="25.6640625" style="1" customWidth="1"/>
    <col min="11006" max="11247" width="9.109375" style="1"/>
    <col min="11248" max="11248" width="100.6640625" style="1" customWidth="1"/>
    <col min="11249" max="11261" width="25.6640625" style="1" customWidth="1"/>
    <col min="11262" max="11503" width="9.109375" style="1"/>
    <col min="11504" max="11504" width="100.6640625" style="1" customWidth="1"/>
    <col min="11505" max="11517" width="25.6640625" style="1" customWidth="1"/>
    <col min="11518" max="11759" width="9.109375" style="1"/>
    <col min="11760" max="11760" width="100.6640625" style="1" customWidth="1"/>
    <col min="11761" max="11773" width="25.6640625" style="1" customWidth="1"/>
    <col min="11774" max="12015" width="9.109375" style="1"/>
    <col min="12016" max="12016" width="100.6640625" style="1" customWidth="1"/>
    <col min="12017" max="12029" width="25.6640625" style="1" customWidth="1"/>
    <col min="12030" max="12271" width="9.109375" style="1"/>
    <col min="12272" max="12272" width="100.6640625" style="1" customWidth="1"/>
    <col min="12273" max="12285" width="25.6640625" style="1" customWidth="1"/>
    <col min="12286" max="12527" width="9.109375" style="1"/>
    <col min="12528" max="12528" width="100.6640625" style="1" customWidth="1"/>
    <col min="12529" max="12541" width="25.6640625" style="1" customWidth="1"/>
    <col min="12542" max="12783" width="9.109375" style="1"/>
    <col min="12784" max="12784" width="100.6640625" style="1" customWidth="1"/>
    <col min="12785" max="12797" width="25.6640625" style="1" customWidth="1"/>
    <col min="12798" max="13039" width="9.109375" style="1"/>
    <col min="13040" max="13040" width="100.6640625" style="1" customWidth="1"/>
    <col min="13041" max="13053" width="25.6640625" style="1" customWidth="1"/>
    <col min="13054" max="13295" width="9.109375" style="1"/>
    <col min="13296" max="13296" width="100.6640625" style="1" customWidth="1"/>
    <col min="13297" max="13309" width="25.6640625" style="1" customWidth="1"/>
    <col min="13310" max="13551" width="9.109375" style="1"/>
    <col min="13552" max="13552" width="100.6640625" style="1" customWidth="1"/>
    <col min="13553" max="13565" width="25.6640625" style="1" customWidth="1"/>
    <col min="13566" max="13807" width="9.109375" style="1"/>
    <col min="13808" max="13808" width="100.6640625" style="1" customWidth="1"/>
    <col min="13809" max="13821" width="25.6640625" style="1" customWidth="1"/>
    <col min="13822" max="14063" width="9.109375" style="1"/>
    <col min="14064" max="14064" width="100.6640625" style="1" customWidth="1"/>
    <col min="14065" max="14077" width="25.6640625" style="1" customWidth="1"/>
    <col min="14078" max="14319" width="9.109375" style="1"/>
    <col min="14320" max="14320" width="100.6640625" style="1" customWidth="1"/>
    <col min="14321" max="14333" width="25.6640625" style="1" customWidth="1"/>
    <col min="14334" max="14575" width="9.109375" style="1"/>
    <col min="14576" max="14576" width="100.6640625" style="1" customWidth="1"/>
    <col min="14577" max="14589" width="25.6640625" style="1" customWidth="1"/>
    <col min="14590" max="14831" width="9.109375" style="1"/>
    <col min="14832" max="14832" width="100.6640625" style="1" customWidth="1"/>
    <col min="14833" max="14845" width="25.6640625" style="1" customWidth="1"/>
    <col min="14846" max="15087" width="9.109375" style="1"/>
    <col min="15088" max="15088" width="100.6640625" style="1" customWidth="1"/>
    <col min="15089" max="15101" width="25.6640625" style="1" customWidth="1"/>
    <col min="15102" max="15343" width="9.109375" style="1"/>
    <col min="15344" max="15344" width="100.6640625" style="1" customWidth="1"/>
    <col min="15345" max="15357" width="25.6640625" style="1" customWidth="1"/>
    <col min="15358" max="15599" width="9.109375" style="1"/>
    <col min="15600" max="15600" width="100.6640625" style="1" customWidth="1"/>
    <col min="15601" max="15613" width="25.6640625" style="1" customWidth="1"/>
    <col min="15614" max="15855" width="9.109375" style="1"/>
    <col min="15856" max="15856" width="100.6640625" style="1" customWidth="1"/>
    <col min="15857" max="15869" width="25.6640625" style="1" customWidth="1"/>
    <col min="15870" max="16111" width="9.109375" style="1"/>
    <col min="16112" max="16112" width="100.6640625" style="1" customWidth="1"/>
    <col min="16113" max="16125" width="25.6640625" style="1" customWidth="1"/>
    <col min="16126" max="16378" width="9.109375" style="1"/>
    <col min="16379" max="16384" width="9.109375" style="1" customWidth="1"/>
  </cols>
  <sheetData>
    <row r="1" spans="1:2" s="7" customFormat="1" x14ac:dyDescent="0.25">
      <c r="A1" s="16" t="s">
        <v>0</v>
      </c>
      <c r="B1" s="17" t="s">
        <v>1</v>
      </c>
    </row>
    <row r="2" spans="1:2" x14ac:dyDescent="0.25">
      <c r="A2" s="41">
        <v>142233.43</v>
      </c>
      <c r="B2" s="6" t="s">
        <v>33</v>
      </c>
    </row>
    <row r="3" spans="1:2" x14ac:dyDescent="0.25">
      <c r="A3" s="41">
        <v>3670616</v>
      </c>
      <c r="B3" s="6" t="s">
        <v>11</v>
      </c>
    </row>
    <row r="4" spans="1:2" x14ac:dyDescent="0.25">
      <c r="A4" s="41">
        <v>84516.3</v>
      </c>
      <c r="B4" s="6" t="s">
        <v>7</v>
      </c>
    </row>
    <row r="5" spans="1:2" x14ac:dyDescent="0.25">
      <c r="A5" s="41">
        <f>3645664-13141.87</f>
        <v>3632522.13</v>
      </c>
      <c r="B5" s="6" t="s">
        <v>31</v>
      </c>
    </row>
    <row r="6" spans="1:2" x14ac:dyDescent="0.25">
      <c r="A6" s="41">
        <v>364608</v>
      </c>
      <c r="B6" s="6" t="s">
        <v>32</v>
      </c>
    </row>
    <row r="7" spans="1:2" x14ac:dyDescent="0.25">
      <c r="A7" s="41">
        <v>18106.79</v>
      </c>
      <c r="B7" s="6" t="s">
        <v>12</v>
      </c>
    </row>
    <row r="8" spans="1:2" x14ac:dyDescent="0.25">
      <c r="A8" s="41">
        <v>13450</v>
      </c>
      <c r="B8" s="6" t="s">
        <v>22</v>
      </c>
    </row>
    <row r="9" spans="1:2" x14ac:dyDescent="0.25">
      <c r="A9" s="41">
        <v>1022230.85</v>
      </c>
      <c r="B9" s="6" t="s">
        <v>25</v>
      </c>
    </row>
    <row r="10" spans="1:2" x14ac:dyDescent="0.25">
      <c r="A10" s="41">
        <v>99765</v>
      </c>
      <c r="B10" s="6" t="s">
        <v>13</v>
      </c>
    </row>
    <row r="11" spans="1:2" x14ac:dyDescent="0.25">
      <c r="A11" s="41">
        <v>2071476.5499999998</v>
      </c>
      <c r="B11" s="6" t="s">
        <v>10</v>
      </c>
    </row>
    <row r="12" spans="1:2" x14ac:dyDescent="0.25">
      <c r="A12" s="41">
        <v>431772</v>
      </c>
      <c r="B12" s="6" t="s">
        <v>9</v>
      </c>
    </row>
    <row r="13" spans="1:2" x14ac:dyDescent="0.25">
      <c r="A13" s="41">
        <v>15863.02</v>
      </c>
      <c r="B13" s="6" t="s">
        <v>34</v>
      </c>
    </row>
    <row r="14" spans="1:2" x14ac:dyDescent="0.25">
      <c r="A14" s="41">
        <v>361105.09</v>
      </c>
      <c r="B14" s="6" t="s">
        <v>6</v>
      </c>
    </row>
    <row r="15" spans="1:2" x14ac:dyDescent="0.25">
      <c r="A15" s="41">
        <v>123047.21</v>
      </c>
      <c r="B15" s="6" t="s">
        <v>14</v>
      </c>
    </row>
    <row r="16" spans="1:2" ht="13.2" customHeight="1" x14ac:dyDescent="0.25">
      <c r="A16" s="41">
        <v>7717903</v>
      </c>
      <c r="B16" s="6" t="s">
        <v>8</v>
      </c>
    </row>
    <row r="17" spans="1:2" ht="13.2" customHeight="1" x14ac:dyDescent="0.25">
      <c r="A17" s="41">
        <v>4610688.62</v>
      </c>
      <c r="B17" s="6" t="s">
        <v>35</v>
      </c>
    </row>
    <row r="18" spans="1:2" x14ac:dyDescent="0.25">
      <c r="A18" s="41">
        <v>655.79</v>
      </c>
      <c r="B18" s="6" t="s">
        <v>15</v>
      </c>
    </row>
    <row r="19" spans="1:2" x14ac:dyDescent="0.25">
      <c r="A19" s="41">
        <v>1176435.27</v>
      </c>
      <c r="B19" s="6" t="s">
        <v>16</v>
      </c>
    </row>
    <row r="20" spans="1:2" x14ac:dyDescent="0.25">
      <c r="A20" s="41">
        <v>4153000</v>
      </c>
      <c r="B20" s="6" t="s">
        <v>36</v>
      </c>
    </row>
    <row r="21" spans="1:2" x14ac:dyDescent="0.25">
      <c r="A21" s="18">
        <f>SUM(A2:A20)</f>
        <v>29709995.050000001</v>
      </c>
      <c r="B21" s="17" t="s">
        <v>4</v>
      </c>
    </row>
    <row r="23" spans="1:2" x14ac:dyDescent="0.25">
      <c r="B23" s="42"/>
    </row>
  </sheetData>
  <phoneticPr fontId="1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0.79998168889431442"/>
    <pageSetUpPr fitToPage="1"/>
  </sheetPr>
  <dimension ref="A1:C136"/>
  <sheetViews>
    <sheetView tabSelected="1" topLeftCell="A104" workbookViewId="0">
      <selection activeCell="B135" sqref="B135"/>
    </sheetView>
  </sheetViews>
  <sheetFormatPr defaultColWidth="9.109375" defaultRowHeight="13.8" x14ac:dyDescent="0.25"/>
  <cols>
    <col min="1" max="1" width="15.77734375" style="7" customWidth="1"/>
    <col min="2" max="2" width="15.77734375" style="2" customWidth="1"/>
    <col min="3" max="3" width="115.77734375" style="1" customWidth="1"/>
    <col min="4" max="16384" width="9.109375" style="1"/>
  </cols>
  <sheetData>
    <row r="1" spans="1:3" x14ac:dyDescent="0.25">
      <c r="A1" s="29" t="s">
        <v>19</v>
      </c>
      <c r="B1" s="23"/>
      <c r="C1" s="24"/>
    </row>
    <row r="2" spans="1:3" s="5" customFormat="1" ht="53.4" customHeight="1" x14ac:dyDescent="0.25">
      <c r="A2" s="43" t="s">
        <v>21</v>
      </c>
      <c r="B2" s="44"/>
      <c r="C2" s="44"/>
    </row>
    <row r="3" spans="1:3" s="32" customFormat="1" ht="13.95" customHeight="1" x14ac:dyDescent="0.25">
      <c r="A3" s="37" t="s">
        <v>38</v>
      </c>
      <c r="B3" s="38">
        <v>20000</v>
      </c>
      <c r="C3" s="32" t="s">
        <v>62</v>
      </c>
    </row>
    <row r="4" spans="1:3" s="32" customFormat="1" ht="13.95" customHeight="1" x14ac:dyDescent="0.25">
      <c r="A4" s="37" t="s">
        <v>39</v>
      </c>
      <c r="B4" s="38">
        <v>899</v>
      </c>
      <c r="C4" s="40" t="s">
        <v>58</v>
      </c>
    </row>
    <row r="5" spans="1:3" s="32" customFormat="1" ht="13.95" customHeight="1" x14ac:dyDescent="0.25">
      <c r="A5" s="37" t="s">
        <v>39</v>
      </c>
      <c r="B5" s="38">
        <v>10638</v>
      </c>
      <c r="C5" s="40" t="s">
        <v>63</v>
      </c>
    </row>
    <row r="6" spans="1:3" s="32" customFormat="1" ht="13.95" customHeight="1" x14ac:dyDescent="0.25">
      <c r="A6" s="37" t="s">
        <v>40</v>
      </c>
      <c r="B6" s="38">
        <v>5774</v>
      </c>
      <c r="C6" s="40" t="s">
        <v>64</v>
      </c>
    </row>
    <row r="7" spans="1:3" s="32" customFormat="1" ht="13.95" customHeight="1" x14ac:dyDescent="0.25">
      <c r="A7" s="37" t="s">
        <v>40</v>
      </c>
      <c r="B7" s="38">
        <v>100000</v>
      </c>
      <c r="C7" s="40" t="s">
        <v>65</v>
      </c>
    </row>
    <row r="8" spans="1:3" s="32" customFormat="1" ht="13.95" customHeight="1" x14ac:dyDescent="0.25">
      <c r="A8" s="37" t="s">
        <v>40</v>
      </c>
      <c r="B8" s="38">
        <v>203500</v>
      </c>
      <c r="C8" s="40" t="s">
        <v>66</v>
      </c>
    </row>
    <row r="9" spans="1:3" s="32" customFormat="1" ht="13.95" customHeight="1" x14ac:dyDescent="0.25">
      <c r="A9" s="37" t="s">
        <v>41</v>
      </c>
      <c r="B9" s="38">
        <v>8140</v>
      </c>
      <c r="C9" s="40" t="s">
        <v>67</v>
      </c>
    </row>
    <row r="10" spans="1:3" s="32" customFormat="1" ht="13.95" customHeight="1" x14ac:dyDescent="0.25">
      <c r="A10" s="37" t="s">
        <v>41</v>
      </c>
      <c r="B10" s="38">
        <v>10600</v>
      </c>
      <c r="C10" s="40" t="s">
        <v>68</v>
      </c>
    </row>
    <row r="11" spans="1:3" s="32" customFormat="1" ht="13.95" customHeight="1" x14ac:dyDescent="0.25">
      <c r="A11" s="37" t="s">
        <v>41</v>
      </c>
      <c r="B11" s="38">
        <v>150075</v>
      </c>
      <c r="C11" s="40" t="s">
        <v>69</v>
      </c>
    </row>
    <row r="12" spans="1:3" s="32" customFormat="1" ht="13.95" customHeight="1" x14ac:dyDescent="0.25">
      <c r="A12" s="37" t="s">
        <v>42</v>
      </c>
      <c r="B12" s="38">
        <v>30000</v>
      </c>
      <c r="C12" s="40" t="s">
        <v>70</v>
      </c>
    </row>
    <row r="13" spans="1:3" s="32" customFormat="1" ht="13.95" customHeight="1" x14ac:dyDescent="0.25">
      <c r="A13" s="37" t="s">
        <v>43</v>
      </c>
      <c r="B13" s="38">
        <v>600</v>
      </c>
      <c r="C13" s="40" t="s">
        <v>71</v>
      </c>
    </row>
    <row r="14" spans="1:3" s="32" customFormat="1" ht="13.95" customHeight="1" x14ac:dyDescent="0.25">
      <c r="A14" s="37" t="s">
        <v>43</v>
      </c>
      <c r="B14" s="38">
        <f>8190+14050</f>
        <v>22240</v>
      </c>
      <c r="C14" s="40" t="s">
        <v>72</v>
      </c>
    </row>
    <row r="15" spans="1:3" s="32" customFormat="1" ht="13.95" customHeight="1" x14ac:dyDescent="0.25">
      <c r="A15" s="37" t="s">
        <v>44</v>
      </c>
      <c r="B15" s="38">
        <v>2574</v>
      </c>
      <c r="C15" s="40" t="s">
        <v>73</v>
      </c>
    </row>
    <row r="16" spans="1:3" s="32" customFormat="1" ht="13.95" customHeight="1" x14ac:dyDescent="0.25">
      <c r="A16" s="37" t="s">
        <v>44</v>
      </c>
      <c r="B16" s="38">
        <v>18200</v>
      </c>
      <c r="C16" s="40" t="s">
        <v>74</v>
      </c>
    </row>
    <row r="17" spans="1:3" s="32" customFormat="1" ht="13.95" customHeight="1" x14ac:dyDescent="0.25">
      <c r="A17" s="37" t="s">
        <v>46</v>
      </c>
      <c r="B17" s="38">
        <v>103</v>
      </c>
      <c r="C17" s="40" t="s">
        <v>75</v>
      </c>
    </row>
    <row r="18" spans="1:3" s="32" customFormat="1" ht="13.95" customHeight="1" x14ac:dyDescent="0.25">
      <c r="A18" s="37" t="s">
        <v>46</v>
      </c>
      <c r="B18" s="38">
        <v>3149</v>
      </c>
      <c r="C18" s="40" t="s">
        <v>77</v>
      </c>
    </row>
    <row r="19" spans="1:3" s="32" customFormat="1" ht="13.95" customHeight="1" x14ac:dyDescent="0.25">
      <c r="A19" s="37" t="s">
        <v>46</v>
      </c>
      <c r="B19" s="38">
        <f>32475+1500</f>
        <v>33975</v>
      </c>
      <c r="C19" s="40" t="s">
        <v>76</v>
      </c>
    </row>
    <row r="20" spans="1:3" s="32" customFormat="1" ht="13.95" customHeight="1" x14ac:dyDescent="0.25">
      <c r="A20" s="37" t="s">
        <v>47</v>
      </c>
      <c r="B20" s="38">
        <v>63330</v>
      </c>
      <c r="C20" s="40" t="s">
        <v>78</v>
      </c>
    </row>
    <row r="21" spans="1:3" s="32" customFormat="1" ht="13.95" customHeight="1" x14ac:dyDescent="0.25">
      <c r="A21" s="37" t="s">
        <v>47</v>
      </c>
      <c r="B21" s="38">
        <v>107500</v>
      </c>
      <c r="C21" s="40" t="s">
        <v>79</v>
      </c>
    </row>
    <row r="22" spans="1:3" s="32" customFormat="1" ht="13.95" customHeight="1" x14ac:dyDescent="0.25">
      <c r="A22" s="37" t="s">
        <v>49</v>
      </c>
      <c r="B22" s="38">
        <v>1554</v>
      </c>
      <c r="C22" s="40" t="s">
        <v>80</v>
      </c>
    </row>
    <row r="23" spans="1:3" s="32" customFormat="1" ht="13.95" customHeight="1" x14ac:dyDescent="0.25">
      <c r="A23" s="37" t="s">
        <v>49</v>
      </c>
      <c r="B23" s="38">
        <v>4000</v>
      </c>
      <c r="C23" s="40" t="s">
        <v>81</v>
      </c>
    </row>
    <row r="24" spans="1:3" s="32" customFormat="1" ht="13.95" customHeight="1" x14ac:dyDescent="0.25">
      <c r="A24" s="37" t="s">
        <v>50</v>
      </c>
      <c r="B24" s="38">
        <v>3086.73</v>
      </c>
      <c r="C24" s="40" t="s">
        <v>82</v>
      </c>
    </row>
    <row r="25" spans="1:3" s="32" customFormat="1" ht="13.95" customHeight="1" x14ac:dyDescent="0.25">
      <c r="A25" s="37" t="s">
        <v>50</v>
      </c>
      <c r="B25" s="38">
        <v>4389</v>
      </c>
      <c r="C25" s="40" t="s">
        <v>83</v>
      </c>
    </row>
    <row r="26" spans="1:3" s="32" customFormat="1" ht="13.95" customHeight="1" x14ac:dyDescent="0.25">
      <c r="A26" s="37" t="s">
        <v>50</v>
      </c>
      <c r="B26" s="38">
        <v>12750</v>
      </c>
      <c r="C26" s="40" t="s">
        <v>84</v>
      </c>
    </row>
    <row r="27" spans="1:3" s="32" customFormat="1" ht="13.95" customHeight="1" x14ac:dyDescent="0.25">
      <c r="A27" s="37" t="s">
        <v>50</v>
      </c>
      <c r="B27" s="38">
        <v>25000</v>
      </c>
      <c r="C27" s="40" t="s">
        <v>85</v>
      </c>
    </row>
    <row r="28" spans="1:3" s="32" customFormat="1" ht="13.95" customHeight="1" x14ac:dyDescent="0.25">
      <c r="A28" s="37" t="s">
        <v>50</v>
      </c>
      <c r="B28" s="38">
        <v>30000</v>
      </c>
      <c r="C28" s="40" t="s">
        <v>70</v>
      </c>
    </row>
    <row r="29" spans="1:3" s="32" customFormat="1" ht="13.95" customHeight="1" x14ac:dyDescent="0.25">
      <c r="A29" s="37" t="s">
        <v>50</v>
      </c>
      <c r="B29" s="38">
        <v>50800.31</v>
      </c>
      <c r="C29" s="40" t="s">
        <v>86</v>
      </c>
    </row>
    <row r="30" spans="1:3" s="32" customFormat="1" ht="13.95" customHeight="1" x14ac:dyDescent="0.25">
      <c r="A30" s="37" t="s">
        <v>50</v>
      </c>
      <c r="B30" s="38">
        <v>158340</v>
      </c>
      <c r="C30" s="40" t="s">
        <v>87</v>
      </c>
    </row>
    <row r="31" spans="1:3" x14ac:dyDescent="0.25">
      <c r="A31" s="37" t="s">
        <v>51</v>
      </c>
      <c r="B31" s="38">
        <v>18000</v>
      </c>
      <c r="C31" s="40" t="s">
        <v>158</v>
      </c>
    </row>
    <row r="32" spans="1:3" x14ac:dyDescent="0.25">
      <c r="A32" s="37" t="s">
        <v>51</v>
      </c>
      <c r="B32" s="38">
        <v>90733</v>
      </c>
      <c r="C32" s="40" t="s">
        <v>159</v>
      </c>
    </row>
    <row r="33" spans="1:3" x14ac:dyDescent="0.25">
      <c r="A33" s="37" t="s">
        <v>52</v>
      </c>
      <c r="B33" s="38">
        <v>14100</v>
      </c>
      <c r="C33" s="40" t="s">
        <v>160</v>
      </c>
    </row>
    <row r="34" spans="1:3" s="32" customFormat="1" ht="13.95" customHeight="1" x14ac:dyDescent="0.25">
      <c r="A34" s="37" t="s">
        <v>52</v>
      </c>
      <c r="B34" s="38">
        <v>40020</v>
      </c>
      <c r="C34" s="40" t="s">
        <v>88</v>
      </c>
    </row>
    <row r="35" spans="1:3" s="32" customFormat="1" ht="13.95" customHeight="1" x14ac:dyDescent="0.25">
      <c r="A35" s="37" t="s">
        <v>55</v>
      </c>
      <c r="B35" s="38">
        <v>60000</v>
      </c>
      <c r="C35" s="40" t="s">
        <v>89</v>
      </c>
    </row>
    <row r="36" spans="1:3" s="32" customFormat="1" ht="13.95" customHeight="1" x14ac:dyDescent="0.25">
      <c r="A36" s="37" t="s">
        <v>55</v>
      </c>
      <c r="B36" s="38">
        <v>347336</v>
      </c>
      <c r="C36" s="40" t="s">
        <v>90</v>
      </c>
    </row>
    <row r="37" spans="1:3" s="32" customFormat="1" ht="13.95" customHeight="1" x14ac:dyDescent="0.25">
      <c r="A37" s="37" t="s">
        <v>56</v>
      </c>
      <c r="B37" s="38">
        <v>10638</v>
      </c>
      <c r="C37" s="40" t="s">
        <v>63</v>
      </c>
    </row>
    <row r="38" spans="1:3" s="32" customFormat="1" ht="13.95" customHeight="1" x14ac:dyDescent="0.25">
      <c r="A38" s="37" t="s">
        <v>56</v>
      </c>
      <c r="B38" s="38">
        <v>13091.4</v>
      </c>
      <c r="C38" s="40" t="s">
        <v>91</v>
      </c>
    </row>
    <row r="39" spans="1:3" s="32" customFormat="1" ht="13.95" customHeight="1" x14ac:dyDescent="0.25">
      <c r="A39" s="37" t="s">
        <v>57</v>
      </c>
      <c r="B39" s="38">
        <v>3384</v>
      </c>
      <c r="C39" s="40" t="s">
        <v>92</v>
      </c>
    </row>
    <row r="40" spans="1:3" s="32" customFormat="1" ht="13.95" customHeight="1" x14ac:dyDescent="0.25">
      <c r="A40" s="37" t="s">
        <v>57</v>
      </c>
      <c r="B40" s="38">
        <f>4890+4890</f>
        <v>9780</v>
      </c>
      <c r="C40" s="40" t="s">
        <v>93</v>
      </c>
    </row>
    <row r="41" spans="1:3" s="32" customFormat="1" ht="13.95" customHeight="1" x14ac:dyDescent="0.25">
      <c r="A41" s="37" t="s">
        <v>57</v>
      </c>
      <c r="B41" s="38">
        <f>5707+7107</f>
        <v>12814</v>
      </c>
      <c r="C41" s="40" t="s">
        <v>94</v>
      </c>
    </row>
    <row r="42" spans="1:3" s="32" customFormat="1" ht="13.95" customHeight="1" x14ac:dyDescent="0.25">
      <c r="A42" s="37" t="s">
        <v>57</v>
      </c>
      <c r="B42" s="38">
        <v>23000</v>
      </c>
      <c r="C42" s="40" t="s">
        <v>95</v>
      </c>
    </row>
    <row r="43" spans="1:3" s="32" customFormat="1" ht="13.95" customHeight="1" x14ac:dyDescent="0.25">
      <c r="A43" s="37" t="s">
        <v>57</v>
      </c>
      <c r="B43" s="38">
        <v>29100</v>
      </c>
      <c r="C43" s="40" t="s">
        <v>96</v>
      </c>
    </row>
    <row r="44" spans="1:3" s="32" customFormat="1" ht="13.95" customHeight="1" x14ac:dyDescent="0.25">
      <c r="A44" s="37" t="s">
        <v>57</v>
      </c>
      <c r="B44" s="38">
        <v>84000</v>
      </c>
      <c r="C44" s="40" t="s">
        <v>97</v>
      </c>
    </row>
    <row r="45" spans="1:3" s="50" customFormat="1" ht="13.95" customHeight="1" x14ac:dyDescent="0.25">
      <c r="A45" s="48" t="s">
        <v>57</v>
      </c>
      <c r="B45" s="41">
        <v>79565.5</v>
      </c>
      <c r="C45" s="49" t="s">
        <v>61</v>
      </c>
    </row>
    <row r="46" spans="1:3" ht="13.95" customHeight="1" x14ac:dyDescent="0.25">
      <c r="A46" s="33"/>
      <c r="B46" s="34">
        <v>3554465.59</v>
      </c>
      <c r="C46" s="34" t="s">
        <v>26</v>
      </c>
    </row>
    <row r="47" spans="1:3" s="4" customFormat="1" ht="13.95" customHeight="1" x14ac:dyDescent="0.3">
      <c r="A47" s="33"/>
      <c r="B47" s="34">
        <v>280533.03000000003</v>
      </c>
      <c r="C47" s="34" t="s">
        <v>27</v>
      </c>
    </row>
    <row r="48" spans="1:3" s="4" customFormat="1" x14ac:dyDescent="0.3">
      <c r="A48" s="9" t="s">
        <v>2</v>
      </c>
      <c r="B48" s="10">
        <f>SUM(B3:B47)</f>
        <v>5751777.5599999996</v>
      </c>
      <c r="C48" s="11"/>
    </row>
    <row r="49" spans="1:3" ht="15" customHeight="1" x14ac:dyDescent="0.25">
      <c r="A49" s="31" t="s">
        <v>17</v>
      </c>
      <c r="B49" s="25"/>
      <c r="C49" s="26"/>
    </row>
    <row r="50" spans="1:3" s="4" customFormat="1" ht="30" customHeight="1" x14ac:dyDescent="0.3">
      <c r="A50" s="45" t="s">
        <v>30</v>
      </c>
      <c r="B50" s="45"/>
      <c r="C50" s="45"/>
    </row>
    <row r="51" spans="1:3" x14ac:dyDescent="0.25">
      <c r="A51" s="33">
        <v>46140</v>
      </c>
      <c r="B51" s="34">
        <v>673080</v>
      </c>
      <c r="C51" s="34" t="s">
        <v>37</v>
      </c>
    </row>
    <row r="52" spans="1:3" x14ac:dyDescent="0.25">
      <c r="A52" s="33"/>
      <c r="B52" s="34">
        <v>434959.5</v>
      </c>
      <c r="C52" s="34" t="s">
        <v>26</v>
      </c>
    </row>
    <row r="53" spans="1:3" s="4" customFormat="1" x14ac:dyDescent="0.3">
      <c r="A53" s="33"/>
      <c r="B53" s="34">
        <v>33926.85</v>
      </c>
      <c r="C53" s="34" t="s">
        <v>27</v>
      </c>
    </row>
    <row r="54" spans="1:3" s="4" customFormat="1" x14ac:dyDescent="0.3">
      <c r="A54" s="9" t="s">
        <v>2</v>
      </c>
      <c r="B54" s="10">
        <f>SUM(B51:B53)</f>
        <v>1141966.3500000001</v>
      </c>
      <c r="C54" s="11"/>
    </row>
    <row r="55" spans="1:3" s="22" customFormat="1" x14ac:dyDescent="0.3">
      <c r="A55" s="30" t="s">
        <v>18</v>
      </c>
      <c r="B55" s="27"/>
    </row>
    <row r="56" spans="1:3" s="4" customFormat="1" ht="30" customHeight="1" x14ac:dyDescent="0.3">
      <c r="A56" s="43" t="s">
        <v>23</v>
      </c>
      <c r="B56" s="44"/>
      <c r="C56" s="44"/>
    </row>
    <row r="57" spans="1:3" s="32" customFormat="1" ht="13.8" customHeight="1" x14ac:dyDescent="0.25">
      <c r="A57" s="39" t="s">
        <v>39</v>
      </c>
      <c r="B57" s="34">
        <f>35700+78000+30450+52000+54000+94500</f>
        <v>344650</v>
      </c>
      <c r="C57" s="32" t="s">
        <v>98</v>
      </c>
    </row>
    <row r="58" spans="1:3" s="32" customFormat="1" ht="13.8" customHeight="1" x14ac:dyDescent="0.25">
      <c r="A58" s="39" t="s">
        <v>39</v>
      </c>
      <c r="B58" s="34">
        <v>115000</v>
      </c>
      <c r="C58" s="32" t="s">
        <v>99</v>
      </c>
    </row>
    <row r="59" spans="1:3" s="32" customFormat="1" ht="13.8" customHeight="1" x14ac:dyDescent="0.25">
      <c r="A59" s="39" t="s">
        <v>39</v>
      </c>
      <c r="B59" s="34">
        <f>150075+175044</f>
        <v>325119</v>
      </c>
      <c r="C59" s="32" t="s">
        <v>100</v>
      </c>
    </row>
    <row r="60" spans="1:3" s="32" customFormat="1" ht="13.8" customHeight="1" x14ac:dyDescent="0.25">
      <c r="A60" s="39" t="s">
        <v>40</v>
      </c>
      <c r="B60" s="34">
        <f>14569+37181</f>
        <v>51750</v>
      </c>
      <c r="C60" s="32" t="s">
        <v>101</v>
      </c>
    </row>
    <row r="61" spans="1:3" s="32" customFormat="1" ht="13.8" customHeight="1" x14ac:dyDescent="0.25">
      <c r="A61" s="39" t="s">
        <v>40</v>
      </c>
      <c r="B61" s="34">
        <v>55400.46</v>
      </c>
      <c r="C61" s="32" t="s">
        <v>59</v>
      </c>
    </row>
    <row r="62" spans="1:3" s="32" customFormat="1" ht="13.8" customHeight="1" x14ac:dyDescent="0.25">
      <c r="A62" s="39" t="s">
        <v>41</v>
      </c>
      <c r="B62" s="34">
        <v>1928</v>
      </c>
      <c r="C62" s="32" t="s">
        <v>102</v>
      </c>
    </row>
    <row r="63" spans="1:3" s="32" customFormat="1" ht="13.8" customHeight="1" x14ac:dyDescent="0.25">
      <c r="A63" s="39" t="s">
        <v>41</v>
      </c>
      <c r="B63" s="34">
        <v>46391.48</v>
      </c>
      <c r="C63" s="32" t="s">
        <v>103</v>
      </c>
    </row>
    <row r="64" spans="1:3" s="32" customFormat="1" ht="13.8" customHeight="1" x14ac:dyDescent="0.25">
      <c r="A64" s="39" t="s">
        <v>41</v>
      </c>
      <c r="B64" s="34">
        <v>66780</v>
      </c>
      <c r="C64" s="32" t="s">
        <v>104</v>
      </c>
    </row>
    <row r="65" spans="1:3" s="32" customFormat="1" ht="13.8" customHeight="1" x14ac:dyDescent="0.25">
      <c r="A65" s="39" t="s">
        <v>42</v>
      </c>
      <c r="B65" s="34">
        <v>16050</v>
      </c>
      <c r="C65" s="32" t="s">
        <v>105</v>
      </c>
    </row>
    <row r="66" spans="1:3" s="32" customFormat="1" ht="13.8" customHeight="1" x14ac:dyDescent="0.25">
      <c r="A66" s="39" t="s">
        <v>43</v>
      </c>
      <c r="B66" s="34">
        <v>17132.63</v>
      </c>
      <c r="C66" s="32" t="s">
        <v>106</v>
      </c>
    </row>
    <row r="67" spans="1:3" s="32" customFormat="1" ht="13.8" customHeight="1" x14ac:dyDescent="0.25">
      <c r="A67" s="39" t="s">
        <v>44</v>
      </c>
      <c r="B67" s="34">
        <v>30000</v>
      </c>
      <c r="C67" s="32" t="s">
        <v>107</v>
      </c>
    </row>
    <row r="68" spans="1:3" s="32" customFormat="1" ht="13.8" customHeight="1" x14ac:dyDescent="0.25">
      <c r="A68" s="39" t="s">
        <v>44</v>
      </c>
      <c r="B68" s="34">
        <v>113118.39999999999</v>
      </c>
      <c r="C68" s="32" t="s">
        <v>108</v>
      </c>
    </row>
    <row r="69" spans="1:3" s="32" customFormat="1" ht="13.8" customHeight="1" x14ac:dyDescent="0.25">
      <c r="A69" s="39" t="s">
        <v>44</v>
      </c>
      <c r="B69" s="34">
        <v>133961.85</v>
      </c>
      <c r="C69" s="32" t="s">
        <v>109</v>
      </c>
    </row>
    <row r="70" spans="1:3" s="32" customFormat="1" ht="13.8" customHeight="1" x14ac:dyDescent="0.25">
      <c r="A70" s="39" t="s">
        <v>46</v>
      </c>
      <c r="B70" s="34">
        <v>232658.6</v>
      </c>
      <c r="C70" s="32" t="s">
        <v>110</v>
      </c>
    </row>
    <row r="71" spans="1:3" s="32" customFormat="1" ht="13.8" customHeight="1" x14ac:dyDescent="0.25">
      <c r="A71" s="39" t="s">
        <v>47</v>
      </c>
      <c r="B71" s="34">
        <v>6552</v>
      </c>
      <c r="C71" s="32" t="s">
        <v>111</v>
      </c>
    </row>
    <row r="72" spans="1:3" s="32" customFormat="1" ht="13.8" customHeight="1" x14ac:dyDescent="0.25">
      <c r="A72" s="39" t="s">
        <v>47</v>
      </c>
      <c r="B72" s="34">
        <v>20000</v>
      </c>
      <c r="C72" s="32" t="s">
        <v>112</v>
      </c>
    </row>
    <row r="73" spans="1:3" s="32" customFormat="1" ht="13.8" customHeight="1" x14ac:dyDescent="0.25">
      <c r="A73" s="39" t="s">
        <v>47</v>
      </c>
      <c r="B73" s="34">
        <v>367465.83</v>
      </c>
      <c r="C73" s="32" t="s">
        <v>113</v>
      </c>
    </row>
    <row r="74" spans="1:3" x14ac:dyDescent="0.25">
      <c r="A74" s="39" t="s">
        <v>48</v>
      </c>
      <c r="B74" s="34">
        <v>18258.59</v>
      </c>
      <c r="C74" s="32" t="s">
        <v>161</v>
      </c>
    </row>
    <row r="75" spans="1:3" s="32" customFormat="1" ht="13.8" customHeight="1" x14ac:dyDescent="0.25">
      <c r="A75" s="39" t="s">
        <v>49</v>
      </c>
      <c r="B75" s="34">
        <v>25000</v>
      </c>
      <c r="C75" s="32" t="s">
        <v>114</v>
      </c>
    </row>
    <row r="76" spans="1:3" s="32" customFormat="1" ht="13.8" customHeight="1" x14ac:dyDescent="0.25">
      <c r="A76" s="39" t="s">
        <v>49</v>
      </c>
      <c r="B76" s="34">
        <f>228000.06+308000</f>
        <v>536000.06000000006</v>
      </c>
      <c r="C76" s="32" t="s">
        <v>115</v>
      </c>
    </row>
    <row r="77" spans="1:3" s="32" customFormat="1" ht="13.8" customHeight="1" x14ac:dyDescent="0.25">
      <c r="A77" s="39" t="s">
        <v>49</v>
      </c>
      <c r="B77" s="34">
        <v>700000</v>
      </c>
      <c r="C77" s="32" t="s">
        <v>116</v>
      </c>
    </row>
    <row r="78" spans="1:3" s="32" customFormat="1" ht="13.8" customHeight="1" x14ac:dyDescent="0.25">
      <c r="A78" s="39" t="s">
        <v>50</v>
      </c>
      <c r="B78" s="34">
        <v>1000</v>
      </c>
      <c r="C78" s="32" t="s">
        <v>117</v>
      </c>
    </row>
    <row r="79" spans="1:3" s="32" customFormat="1" ht="13.8" customHeight="1" x14ac:dyDescent="0.25">
      <c r="A79" s="39" t="s">
        <v>50</v>
      </c>
      <c r="B79" s="34">
        <v>8850</v>
      </c>
      <c r="C79" s="32" t="s">
        <v>118</v>
      </c>
    </row>
    <row r="80" spans="1:3" s="32" customFormat="1" ht="13.8" customHeight="1" x14ac:dyDescent="0.25">
      <c r="A80" s="39" t="s">
        <v>50</v>
      </c>
      <c r="B80" s="34">
        <v>42400</v>
      </c>
      <c r="C80" s="32" t="s">
        <v>119</v>
      </c>
    </row>
    <row r="81" spans="1:3" s="32" customFormat="1" ht="13.8" customHeight="1" x14ac:dyDescent="0.25">
      <c r="A81" s="39" t="s">
        <v>50</v>
      </c>
      <c r="B81" s="34">
        <v>73330</v>
      </c>
      <c r="C81" s="32" t="s">
        <v>120</v>
      </c>
    </row>
    <row r="82" spans="1:3" s="32" customFormat="1" ht="13.8" customHeight="1" x14ac:dyDescent="0.25">
      <c r="A82" s="39" t="s">
        <v>50</v>
      </c>
      <c r="B82" s="34">
        <v>114000</v>
      </c>
      <c r="C82" s="32" t="s">
        <v>121</v>
      </c>
    </row>
    <row r="83" spans="1:3" s="32" customFormat="1" ht="13.8" customHeight="1" x14ac:dyDescent="0.25">
      <c r="A83" s="39" t="s">
        <v>51</v>
      </c>
      <c r="B83" s="34">
        <v>4042.65</v>
      </c>
      <c r="C83" s="32" t="s">
        <v>122</v>
      </c>
    </row>
    <row r="84" spans="1:3" s="32" customFormat="1" ht="13.8" customHeight="1" x14ac:dyDescent="0.25">
      <c r="A84" s="39" t="s">
        <v>51</v>
      </c>
      <c r="B84" s="34">
        <v>12260</v>
      </c>
      <c r="C84" s="32" t="s">
        <v>123</v>
      </c>
    </row>
    <row r="85" spans="1:3" s="32" customFormat="1" ht="13.8" customHeight="1" x14ac:dyDescent="0.25">
      <c r="A85" s="39" t="s">
        <v>51</v>
      </c>
      <c r="B85" s="34">
        <v>20000</v>
      </c>
      <c r="C85" s="32" t="s">
        <v>124</v>
      </c>
    </row>
    <row r="86" spans="1:3" s="32" customFormat="1" ht="13.8" customHeight="1" x14ac:dyDescent="0.25">
      <c r="A86" s="39" t="s">
        <v>51</v>
      </c>
      <c r="B86" s="34">
        <v>28055</v>
      </c>
      <c r="C86" s="32" t="s">
        <v>125</v>
      </c>
    </row>
    <row r="87" spans="1:3" s="32" customFormat="1" ht="13.8" customHeight="1" x14ac:dyDescent="0.25">
      <c r="A87" s="39" t="s">
        <v>51</v>
      </c>
      <c r="B87" s="34">
        <v>71340</v>
      </c>
      <c r="C87" s="32" t="s">
        <v>126</v>
      </c>
    </row>
    <row r="88" spans="1:3" s="32" customFormat="1" ht="13.8" customHeight="1" x14ac:dyDescent="0.25">
      <c r="A88" s="39" t="s">
        <v>51</v>
      </c>
      <c r="B88" s="34">
        <v>77000</v>
      </c>
      <c r="C88" s="32" t="s">
        <v>127</v>
      </c>
    </row>
    <row r="89" spans="1:3" s="32" customFormat="1" ht="13.8" customHeight="1" x14ac:dyDescent="0.25">
      <c r="A89" s="39" t="s">
        <v>52</v>
      </c>
      <c r="B89" s="34">
        <v>4500</v>
      </c>
      <c r="C89" s="32" t="s">
        <v>128</v>
      </c>
    </row>
    <row r="90" spans="1:3" s="32" customFormat="1" ht="13.8" customHeight="1" x14ac:dyDescent="0.25">
      <c r="A90" s="39" t="s">
        <v>52</v>
      </c>
      <c r="B90" s="34">
        <v>7094.6</v>
      </c>
      <c r="C90" s="32" t="s">
        <v>129</v>
      </c>
    </row>
    <row r="91" spans="1:3" s="32" customFormat="1" ht="13.8" customHeight="1" x14ac:dyDescent="0.25">
      <c r="A91" s="39" t="s">
        <v>52</v>
      </c>
      <c r="B91" s="34">
        <v>19440</v>
      </c>
      <c r="C91" s="32" t="s">
        <v>130</v>
      </c>
    </row>
    <row r="92" spans="1:3" s="32" customFormat="1" ht="13.8" customHeight="1" x14ac:dyDescent="0.25">
      <c r="A92" s="39" t="s">
        <v>52</v>
      </c>
      <c r="B92" s="34">
        <v>20000</v>
      </c>
      <c r="C92" s="32" t="s">
        <v>131</v>
      </c>
    </row>
    <row r="93" spans="1:3" s="32" customFormat="1" ht="13.8" customHeight="1" x14ac:dyDescent="0.25">
      <c r="A93" s="39" t="s">
        <v>52</v>
      </c>
      <c r="B93" s="34">
        <v>37800</v>
      </c>
      <c r="C93" s="32" t="s">
        <v>132</v>
      </c>
    </row>
    <row r="94" spans="1:3" s="32" customFormat="1" ht="13.8" customHeight="1" x14ac:dyDescent="0.25">
      <c r="A94" s="39" t="s">
        <v>52</v>
      </c>
      <c r="B94" s="34">
        <v>50000</v>
      </c>
      <c r="C94" s="32" t="s">
        <v>133</v>
      </c>
    </row>
    <row r="95" spans="1:3" s="32" customFormat="1" ht="13.8" customHeight="1" x14ac:dyDescent="0.25">
      <c r="A95" s="39" t="s">
        <v>52</v>
      </c>
      <c r="B95" s="34">
        <v>202977.5</v>
      </c>
      <c r="C95" s="32" t="s">
        <v>134</v>
      </c>
    </row>
    <row r="96" spans="1:3" s="32" customFormat="1" ht="13.8" customHeight="1" x14ac:dyDescent="0.25">
      <c r="A96" s="39" t="s">
        <v>53</v>
      </c>
      <c r="B96" s="34">
        <v>5496.51</v>
      </c>
      <c r="C96" s="32" t="s">
        <v>135</v>
      </c>
    </row>
    <row r="97" spans="1:3" s="32" customFormat="1" ht="13.8" customHeight="1" x14ac:dyDescent="0.25">
      <c r="A97" s="39" t="s">
        <v>53</v>
      </c>
      <c r="B97" s="34">
        <f>26296*2</f>
        <v>52592</v>
      </c>
      <c r="C97" s="32" t="s">
        <v>136</v>
      </c>
    </row>
    <row r="98" spans="1:3" s="32" customFormat="1" ht="13.8" customHeight="1" x14ac:dyDescent="0.25">
      <c r="A98" s="39" t="s">
        <v>54</v>
      </c>
      <c r="B98" s="34">
        <v>33600</v>
      </c>
      <c r="C98" s="32" t="s">
        <v>137</v>
      </c>
    </row>
    <row r="99" spans="1:3" s="32" customFormat="1" ht="13.8" customHeight="1" x14ac:dyDescent="0.25">
      <c r="A99" s="39" t="s">
        <v>54</v>
      </c>
      <c r="B99" s="34">
        <v>62940</v>
      </c>
      <c r="C99" s="32" t="s">
        <v>138</v>
      </c>
    </row>
    <row r="100" spans="1:3" s="32" customFormat="1" ht="13.8" customHeight="1" x14ac:dyDescent="0.25">
      <c r="A100" s="39" t="s">
        <v>54</v>
      </c>
      <c r="B100" s="34">
        <v>86383</v>
      </c>
      <c r="C100" s="32" t="s">
        <v>139</v>
      </c>
    </row>
    <row r="101" spans="1:3" s="32" customFormat="1" ht="13.8" customHeight="1" x14ac:dyDescent="0.25">
      <c r="A101" s="39" t="s">
        <v>55</v>
      </c>
      <c r="B101" s="34">
        <v>4500</v>
      </c>
      <c r="C101" s="32" t="s">
        <v>140</v>
      </c>
    </row>
    <row r="102" spans="1:3" s="32" customFormat="1" ht="13.8" customHeight="1" x14ac:dyDescent="0.25">
      <c r="A102" s="39" t="s">
        <v>57</v>
      </c>
      <c r="B102" s="34">
        <v>100542</v>
      </c>
      <c r="C102" s="32" t="s">
        <v>60</v>
      </c>
    </row>
    <row r="103" spans="1:3" x14ac:dyDescent="0.25">
      <c r="A103" s="34"/>
      <c r="B103" s="34">
        <v>792143.41</v>
      </c>
      <c r="C103" s="34" t="s">
        <v>26</v>
      </c>
    </row>
    <row r="104" spans="1:3" s="4" customFormat="1" x14ac:dyDescent="0.3">
      <c r="A104" s="34"/>
      <c r="B104" s="34">
        <v>90188.38</v>
      </c>
      <c r="C104" s="34" t="s">
        <v>27</v>
      </c>
    </row>
    <row r="105" spans="1:3" s="4" customFormat="1" x14ac:dyDescent="0.3">
      <c r="A105" s="9" t="s">
        <v>2</v>
      </c>
      <c r="B105" s="10">
        <f>SUM(B57:B104)</f>
        <v>5245691.95</v>
      </c>
      <c r="C105" s="11"/>
    </row>
    <row r="106" spans="1:3" s="4" customFormat="1" x14ac:dyDescent="0.3">
      <c r="A106" s="30" t="s">
        <v>20</v>
      </c>
      <c r="B106" s="27"/>
      <c r="C106" s="22"/>
    </row>
    <row r="107" spans="1:3" s="4" customFormat="1" ht="30" customHeight="1" x14ac:dyDescent="0.3">
      <c r="A107" s="43" t="s">
        <v>24</v>
      </c>
      <c r="B107" s="44"/>
      <c r="C107" s="44"/>
    </row>
    <row r="108" spans="1:3" s="28" customFormat="1" ht="13.8" customHeight="1" x14ac:dyDescent="0.3">
      <c r="A108" s="34" t="s">
        <v>41</v>
      </c>
      <c r="B108" s="34">
        <v>5886</v>
      </c>
      <c r="C108" s="34" t="s">
        <v>141</v>
      </c>
    </row>
    <row r="109" spans="1:3" s="28" customFormat="1" ht="13.8" customHeight="1" x14ac:dyDescent="0.3">
      <c r="A109" s="34" t="s">
        <v>41</v>
      </c>
      <c r="B109" s="34">
        <v>16704</v>
      </c>
      <c r="C109" s="34" t="s">
        <v>142</v>
      </c>
    </row>
    <row r="110" spans="1:3" s="28" customFormat="1" ht="13.8" customHeight="1" x14ac:dyDescent="0.3">
      <c r="A110" s="34" t="s">
        <v>42</v>
      </c>
      <c r="B110" s="34">
        <v>31500</v>
      </c>
      <c r="C110" s="34" t="s">
        <v>143</v>
      </c>
    </row>
    <row r="111" spans="1:3" s="28" customFormat="1" ht="13.8" customHeight="1" x14ac:dyDescent="0.3">
      <c r="A111" s="34" t="s">
        <v>43</v>
      </c>
      <c r="B111" s="34">
        <v>2000</v>
      </c>
      <c r="C111" s="34" t="s">
        <v>144</v>
      </c>
    </row>
    <row r="112" spans="1:3" s="28" customFormat="1" ht="13.8" customHeight="1" x14ac:dyDescent="0.3">
      <c r="A112" s="34" t="s">
        <v>43</v>
      </c>
      <c r="B112" s="34">
        <v>15484.5</v>
      </c>
      <c r="C112" s="34" t="s">
        <v>145</v>
      </c>
    </row>
    <row r="113" spans="1:3" s="28" customFormat="1" ht="13.8" customHeight="1" x14ac:dyDescent="0.3">
      <c r="A113" s="34" t="s">
        <v>43</v>
      </c>
      <c r="B113" s="34">
        <v>164087</v>
      </c>
      <c r="C113" s="34" t="s">
        <v>146</v>
      </c>
    </row>
    <row r="114" spans="1:3" s="28" customFormat="1" ht="13.8" customHeight="1" x14ac:dyDescent="0.3">
      <c r="A114" s="34" t="s">
        <v>44</v>
      </c>
      <c r="B114" s="34">
        <v>30818.49</v>
      </c>
      <c r="C114" s="34" t="s">
        <v>147</v>
      </c>
    </row>
    <row r="115" spans="1:3" s="28" customFormat="1" ht="13.8" customHeight="1" x14ac:dyDescent="0.3">
      <c r="A115" s="34" t="s">
        <v>45</v>
      </c>
      <c r="B115" s="34">
        <v>600000</v>
      </c>
      <c r="C115" s="34" t="s">
        <v>148</v>
      </c>
    </row>
    <row r="116" spans="1:3" s="28" customFormat="1" ht="13.8" customHeight="1" x14ac:dyDescent="0.3">
      <c r="A116" s="34" t="s">
        <v>46</v>
      </c>
      <c r="B116" s="34">
        <f>1670+9248</f>
        <v>10918</v>
      </c>
      <c r="C116" s="34" t="s">
        <v>149</v>
      </c>
    </row>
    <row r="117" spans="1:3" s="28" customFormat="1" ht="13.8" customHeight="1" x14ac:dyDescent="0.3">
      <c r="A117" s="34" t="s">
        <v>47</v>
      </c>
      <c r="B117" s="34">
        <v>15000</v>
      </c>
      <c r="C117" s="34" t="s">
        <v>150</v>
      </c>
    </row>
    <row r="118" spans="1:3" s="28" customFormat="1" ht="13.8" customHeight="1" x14ac:dyDescent="0.3">
      <c r="A118" s="34" t="s">
        <v>47</v>
      </c>
      <c r="B118" s="34">
        <v>73176</v>
      </c>
      <c r="C118" s="34" t="s">
        <v>151</v>
      </c>
    </row>
    <row r="119" spans="1:3" s="28" customFormat="1" ht="13.8" customHeight="1" x14ac:dyDescent="0.3">
      <c r="A119" s="34" t="s">
        <v>50</v>
      </c>
      <c r="B119" s="34">
        <v>5946</v>
      </c>
      <c r="C119" s="34" t="s">
        <v>152</v>
      </c>
    </row>
    <row r="120" spans="1:3" s="28" customFormat="1" ht="13.8" customHeight="1" x14ac:dyDescent="0.3">
      <c r="A120" s="34" t="s">
        <v>51</v>
      </c>
      <c r="B120" s="34">
        <v>32301</v>
      </c>
      <c r="C120" s="34" t="s">
        <v>153</v>
      </c>
    </row>
    <row r="121" spans="1:3" s="28" customFormat="1" ht="13.8" customHeight="1" x14ac:dyDescent="0.3">
      <c r="A121" s="34" t="s">
        <v>51</v>
      </c>
      <c r="B121" s="34">
        <v>56030</v>
      </c>
      <c r="C121" s="34" t="s">
        <v>154</v>
      </c>
    </row>
    <row r="122" spans="1:3" s="28" customFormat="1" ht="13.8" customHeight="1" x14ac:dyDescent="0.3">
      <c r="A122" s="34" t="s">
        <v>52</v>
      </c>
      <c r="B122" s="34">
        <v>6066.68</v>
      </c>
      <c r="C122" s="34" t="s">
        <v>155</v>
      </c>
    </row>
    <row r="123" spans="1:3" s="28" customFormat="1" ht="13.8" customHeight="1" x14ac:dyDescent="0.3">
      <c r="A123" s="34" t="s">
        <v>57</v>
      </c>
      <c r="B123" s="34">
        <v>17530</v>
      </c>
      <c r="C123" s="34" t="s">
        <v>156</v>
      </c>
    </row>
    <row r="124" spans="1:3" s="28" customFormat="1" ht="13.8" customHeight="1" x14ac:dyDescent="0.3">
      <c r="A124" s="34" t="s">
        <v>57</v>
      </c>
      <c r="B124" s="34">
        <v>5800</v>
      </c>
      <c r="C124" s="34" t="s">
        <v>157</v>
      </c>
    </row>
    <row r="125" spans="1:3" ht="13.8" customHeight="1" x14ac:dyDescent="0.25">
      <c r="A125" s="33"/>
      <c r="B125" s="34">
        <v>1502826.74</v>
      </c>
      <c r="C125" s="4" t="s">
        <v>26</v>
      </c>
    </row>
    <row r="126" spans="1:3" s="28" customFormat="1" ht="13.8" customHeight="1" x14ac:dyDescent="0.25">
      <c r="A126" s="33"/>
      <c r="B126" s="34">
        <v>118608.82</v>
      </c>
      <c r="C126" s="32" t="s">
        <v>27</v>
      </c>
    </row>
    <row r="127" spans="1:3" x14ac:dyDescent="0.25">
      <c r="A127" s="12" t="s">
        <v>2</v>
      </c>
      <c r="B127" s="14">
        <f>SUM(B108:B126)</f>
        <v>2710683.23</v>
      </c>
      <c r="C127" s="15"/>
    </row>
    <row r="128" spans="1:3" s="4" customFormat="1" x14ac:dyDescent="0.3">
      <c r="A128" s="46" t="s">
        <v>3</v>
      </c>
      <c r="B128" s="47"/>
      <c r="C128" s="47"/>
    </row>
    <row r="129" spans="1:3" s="4" customFormat="1" ht="27.6" x14ac:dyDescent="0.3">
      <c r="A129" s="35"/>
      <c r="B129" s="36">
        <v>713072.9</v>
      </c>
      <c r="C129" s="34" t="s">
        <v>29</v>
      </c>
    </row>
    <row r="130" spans="1:3" x14ac:dyDescent="0.25">
      <c r="A130" s="33"/>
      <c r="B130" s="34">
        <v>506926.86</v>
      </c>
      <c r="C130" s="34" t="s">
        <v>26</v>
      </c>
    </row>
    <row r="131" spans="1:3" x14ac:dyDescent="0.25">
      <c r="A131" s="33"/>
      <c r="B131" s="34">
        <v>38250.67</v>
      </c>
      <c r="C131" s="34" t="s">
        <v>27</v>
      </c>
    </row>
    <row r="132" spans="1:3" x14ac:dyDescent="0.25">
      <c r="A132" s="33"/>
      <c r="B132" s="34">
        <v>76217.67</v>
      </c>
      <c r="C132" s="34" t="s">
        <v>28</v>
      </c>
    </row>
    <row r="133" spans="1:3" x14ac:dyDescent="0.25">
      <c r="A133" s="12" t="s">
        <v>2</v>
      </c>
      <c r="B133" s="14">
        <f>SUM(B129:B132)</f>
        <v>1334468.0999999999</v>
      </c>
      <c r="C133" s="15"/>
    </row>
    <row r="134" spans="1:3" x14ac:dyDescent="0.25">
      <c r="A134" s="19"/>
      <c r="B134" s="20">
        <f>B133+B127+B105+B54+B48</f>
        <v>16184587.190000001</v>
      </c>
      <c r="C134" s="21" t="s">
        <v>5</v>
      </c>
    </row>
    <row r="135" spans="1:3" x14ac:dyDescent="0.25">
      <c r="B135" s="3"/>
    </row>
    <row r="136" spans="1:3" x14ac:dyDescent="0.25">
      <c r="C136" s="13"/>
    </row>
  </sheetData>
  <mergeCells count="5">
    <mergeCell ref="A2:C2"/>
    <mergeCell ref="A50:C50"/>
    <mergeCell ref="A128:C128"/>
    <mergeCell ref="A56:C56"/>
    <mergeCell ref="A107:C107"/>
  </mergeCells>
  <phoneticPr fontId="5" type="noConversion"/>
  <pageMargins left="0.25" right="0.25" top="0.75" bottom="0.75" header="0.3" footer="0.3"/>
  <pageSetup paperSize="9" scale="3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Поступления</vt:lpstr>
      <vt:lpstr>Расходы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Юляшка</dc:creator>
  <cp:lastModifiedBy>Пользователь</cp:lastModifiedBy>
  <cp:lastPrinted>2017-08-23T15:27:46Z</cp:lastPrinted>
  <dcterms:created xsi:type="dcterms:W3CDTF">2017-04-06T09:22:47Z</dcterms:created>
  <dcterms:modified xsi:type="dcterms:W3CDTF">2026-06-15T11:01:54Z</dcterms:modified>
</cp:coreProperties>
</file>