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Обмен Ника\Отчеты на сайт, сводные отчеты\2026\"/>
    </mc:Choice>
  </mc:AlternateContent>
  <xr:revisionPtr revIDLastSave="0" documentId="13_ncr:1_{98CBEC39-63F2-4E1C-9498-5DA978A2B284}" xr6:coauthVersionLast="47" xr6:coauthVersionMax="47" xr10:uidLastSave="{00000000-0000-0000-0000-000000000000}"/>
  <bookViews>
    <workbookView xWindow="-108" yWindow="-108" windowWidth="23256" windowHeight="14016" tabRatio="781" xr2:uid="{00000000-000D-0000-FFFF-FFFF00000000}"/>
  </bookViews>
  <sheets>
    <sheet name="Поступления" sheetId="14" r:id="rId1"/>
    <sheet name="Расходы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0" i="6" l="1"/>
  <c r="B129" i="6"/>
  <c r="B123" i="6"/>
  <c r="B107" i="6"/>
  <c r="B81" i="6"/>
  <c r="B75" i="6"/>
  <c r="B62" i="6"/>
  <c r="B55" i="6"/>
  <c r="A28" i="14"/>
  <c r="B125" i="6"/>
  <c r="B91" i="6"/>
  <c r="B68" i="6"/>
  <c r="B25" i="6"/>
  <c r="B78" i="6"/>
  <c r="B97" i="6"/>
  <c r="B103" i="6"/>
  <c r="B102" i="6"/>
  <c r="B89" i="6"/>
  <c r="B46" i="6"/>
</calcChain>
</file>

<file path=xl/sharedStrings.xml><?xml version="1.0" encoding="utf-8"?>
<sst xmlns="http://schemas.openxmlformats.org/spreadsheetml/2006/main" count="260" uniqueCount="162">
  <si>
    <t>Сумма</t>
  </si>
  <si>
    <t>Источник / благотворитель</t>
  </si>
  <si>
    <t>Итого</t>
  </si>
  <si>
    <t>Расходы, связанные с обеспечением реализации программ и работы Фонда</t>
  </si>
  <si>
    <t>Итого поступило денежных средств за месяц</t>
  </si>
  <si>
    <t>Итого произведено расходов за месяц</t>
  </si>
  <si>
    <t>Частные пожертвования, расчетный счет Сбербанк</t>
  </si>
  <si>
    <t>Частные пожертвования, расчетный счет Промсвязьбанк</t>
  </si>
  <si>
    <t>Частные пожертвования, СМС на номер 3434</t>
  </si>
  <si>
    <t>Пожертвования от коммерческих организаций</t>
  </si>
  <si>
    <t>Благотворительный сервис Mos.ru</t>
  </si>
  <si>
    <t>Благотворительное мобильное приложение Tooba</t>
  </si>
  <si>
    <t xml:space="preserve">Онлайн-платформа помощи животным Teddy Food </t>
  </si>
  <si>
    <t>Частные пожертвования, сайт фонда (CloudPayments)</t>
  </si>
  <si>
    <t>Частные пожертвования, Билайн взносы с баланса</t>
  </si>
  <si>
    <t>Благотворительная платформа Совкомбанка "Про добро"</t>
  </si>
  <si>
    <t>Онлайн-платформа Добро Mail.ru</t>
  </si>
  <si>
    <t>Благотворительные сертификаты на Ozon.ru</t>
  </si>
  <si>
    <t>Реализация сувенирной продукции, мерча</t>
  </si>
  <si>
    <t>Выплата процентов банком</t>
  </si>
  <si>
    <t>ПРОГРАММА "ЦЕНТР ЗНАНИЙ"</t>
  </si>
  <si>
    <t>ПРОГРАММА «ПОДДЕРЖКА РЕГИОНОВ»</t>
  </si>
  <si>
    <t>ПРОГРАММА "ПРИЮТЫ"</t>
  </si>
  <si>
    <t>ПРОГРАММА «ПРОСВЕЩЕНИЕ И РАБОТА СО СТОРОННИКАМИ»</t>
  </si>
  <si>
    <t>Содержание животных, находящихся на попечении Фонда, в том числе поступивших по проектам ОСВВ и Котоспас. Строительство, ремонт и содержание приютов Фонда. Оказание ветеринарной помощи животным, находящимся на попечении Фонда, в том числе лечение в сторонних клиниках. Стерилизация животных, находящихся на попечении Фонда, реализация проектов ОСВВ, Котоспас, льготной стерилизации животных от населения</t>
  </si>
  <si>
    <t>Частные пожертвования, ВТБ</t>
  </si>
  <si>
    <t>Оказание материальной помощи благотворительным организациям и волонтерам, на попечении которых находятся бездомные животные. Помощь приютам и благополучателям (волонтерам, хозяевам животных), пострадавшим при чрезвычайных ситуациях.</t>
  </si>
  <si>
    <t>Работа Горячей линии Фонда, привлечение сторонников и общественности к деятельности фонда. Расходы на рекламу и изготовление мерча. Мастер-классы, раздача листовок волонтерами</t>
  </si>
  <si>
    <t>Частные пожертвования, мобильный банк Тинькофф</t>
  </si>
  <si>
    <t>Оплата труда, сотрудники, занятые в реализации иных целевых мероприятий</t>
  </si>
  <si>
    <t>Налоги и взносы с фонда оплаты труда, сотрудники, занятые в реализации иных целевых мероприятий</t>
  </si>
  <si>
    <t>Комиссия банка</t>
  </si>
  <si>
    <t>Административно-управленческие расходы (услуги связи, почта, аренда офиса, канцелярские и хозяйственные товары, товары для офиса, расходы на оплату офисных и бух.программ, услуги hh.ru. )</t>
  </si>
  <si>
    <t xml:space="preserve">Включает в себя затраты на расходы формирования базы знаний, затраты на обучение наших сотрудников (форум, лекции, участие в конференциях) </t>
  </si>
  <si>
    <t>Проект "Активный гражданин"</t>
  </si>
  <si>
    <t>Благотворительные сертификаты на Giftery.ru</t>
  </si>
  <si>
    <t>Благотворительный аукцион Meet For Charity</t>
  </si>
  <si>
    <t>Частные пожертвования, СБП Тинькофф</t>
  </si>
  <si>
    <t>Частные пожертвования, СБП Совкомбанк</t>
  </si>
  <si>
    <t>Частные пожертвования, СБ терминал для оплаты картой</t>
  </si>
  <si>
    <t>Благотворительная платформа RWB</t>
  </si>
  <si>
    <t>Пожертвования от некоммерческих организаций</t>
  </si>
  <si>
    <t>Договоры на оказание услуг</t>
  </si>
  <si>
    <t>02.02.2026</t>
  </si>
  <si>
    <t>03.02.2026</t>
  </si>
  <si>
    <t>04.02.2026</t>
  </si>
  <si>
    <t>05.02.2026</t>
  </si>
  <si>
    <t>06.02.2026</t>
  </si>
  <si>
    <t>09.02.2026</t>
  </si>
  <si>
    <t>10.02.2026</t>
  </si>
  <si>
    <t>11.02.2026</t>
  </si>
  <si>
    <t>12.02.2026</t>
  </si>
  <si>
    <t>13.02.2026</t>
  </si>
  <si>
    <t>16.02.2026</t>
  </si>
  <si>
    <t>17.02.2026</t>
  </si>
  <si>
    <t>19.02.2026</t>
  </si>
  <si>
    <t>20.02.2026</t>
  </si>
  <si>
    <t>24.02.2026</t>
  </si>
  <si>
    <t>25.02.2026</t>
  </si>
  <si>
    <t>26.02.2026</t>
  </si>
  <si>
    <t>27.02.2026</t>
  </si>
  <si>
    <t>Аванс на оплату рекламных расходов</t>
  </si>
  <si>
    <t xml:space="preserve">Организация и проведение мастер-класса по изготовлению будок для собак </t>
  </si>
  <si>
    <t xml:space="preserve">Аренда контейнера для ТКО за период 01.01.26-31.01.26 </t>
  </si>
  <si>
    <t>Ветеринарные услуги, прием хирурга, собака Блэки, клиника 101 Далматинец Химки</t>
  </si>
  <si>
    <t xml:space="preserve">Ветеринарные услуги,  кошка Теза, клиника 101 Далматинец Химки </t>
  </si>
  <si>
    <t>Ветеринарные услуги, кошка Муся, клиника Фауна Центр, Наро-Фоминск</t>
  </si>
  <si>
    <t>Услуги по медицинскому осмотру водителей за период 01.02.26-28.02.26</t>
  </si>
  <si>
    <t xml:space="preserve">Ветеринарные услуги,удаление зубов, кошка Моти, клиника 101 Далматинец Химки </t>
  </si>
  <si>
    <t xml:space="preserve">Услуги сервиса Avito </t>
  </si>
  <si>
    <t xml:space="preserve">Механизированная уборка снега </t>
  </si>
  <si>
    <t xml:space="preserve">Веник-щетка с совком для уборки в приют "Ника" </t>
  </si>
  <si>
    <t xml:space="preserve">Ветеринарные услуги, УЗИ брюшной полости, кот Пятачок, клиника Белый клык </t>
  </si>
  <si>
    <t xml:space="preserve">Ветеринарные услуги,  прием невролога, кот Василий, клиника Белый клык </t>
  </si>
  <si>
    <t xml:space="preserve">Канцелярские товары, центр "Мокрый нос" </t>
  </si>
  <si>
    <t>Ветеринарные услуги, предоперационное кардио обследование, собака Майки, клиника Белый клык</t>
  </si>
  <si>
    <t>Ветеринарные услуги,  анализы, исследования, собака Майки, клиника Белый клык</t>
  </si>
  <si>
    <t xml:space="preserve">Ветеринарные услуги, прием онколога,  анализы, исследования, собака Урсула, клиника Белый клык </t>
  </si>
  <si>
    <t xml:space="preserve">Ветеринарные услуги, МРТ позвоночника, собака Миша, клиника Сколково Вет </t>
  </si>
  <si>
    <t xml:space="preserve">Ветеринарные услуги, собака Соня, клиника Белый клык </t>
  </si>
  <si>
    <t>Лабораторные исследования (анализы) за период 01.01.26-31.01.26, лаборатория Vet Union</t>
  </si>
  <si>
    <t xml:space="preserve">Бензин, дизель для заправки автомобилей </t>
  </si>
  <si>
    <t>Вода питьевая в Центр "Мокрый нос"</t>
  </si>
  <si>
    <t xml:space="preserve">Техническое обслуживание автомобиля Атлант SOLLERS </t>
  </si>
  <si>
    <t>Юридические консультации</t>
  </si>
  <si>
    <t>Техническое обслуживание автомобиля Лада Ларгус</t>
  </si>
  <si>
    <t>Ветеринарные услуги, прием невролога, собака Миша, клиника 101 Далматинец Химки</t>
  </si>
  <si>
    <t xml:space="preserve">Ветеринарные услуги, УЗИ брюшной полости, кошка Хайди, клиника 101 Далматинец Химки </t>
  </si>
  <si>
    <t xml:space="preserve">Ветеринарные услуги, УЗИ брюшной полости, кот Брауни, клиника 101 Далматинец Химки </t>
  </si>
  <si>
    <t xml:space="preserve">Услуги связи (интернет) за период 01.02.26-28.02.26 </t>
  </si>
  <si>
    <t xml:space="preserve">Ветеринарные услуги, УЗИ анализы, кот Толясик, клиника 101 Далматинец Химки </t>
  </si>
  <si>
    <t>Ветеринарные услуги, прием травматолога, рентген, собака Ирви, клиника 101 Далматинец Химки</t>
  </si>
  <si>
    <t xml:space="preserve">Ветеринарные услуги, УЗИ брюшной полости, кошка Блуди, клиника Белый клык </t>
  </si>
  <si>
    <t xml:space="preserve">Ветеринарные услуги, УЗИ брюшной полости, кошка Симка, клиника Белый клык </t>
  </si>
  <si>
    <t xml:space="preserve">Ветеринарные услуги, УЗИ брюшной полости, кот Томас, клиника Белый клык </t>
  </si>
  <si>
    <t xml:space="preserve">Ветеринарные услуги, УЗИ брюшной полости, кошка Милашка, клиника Белый клык </t>
  </si>
  <si>
    <t xml:space="preserve">Ветеринарные услуги, УЗИ брюшной полости, кошка Стеша, клиника Белый клык </t>
  </si>
  <si>
    <t xml:space="preserve">Ветеринарные услуги, УЗИ брюшной полости, анализы, кот Флинт, клиника Белый клык </t>
  </si>
  <si>
    <t xml:space="preserve">Ветеринарные услуги, прием терапевта, анализы,исследования, ОРИТ, кот Омлет, клиника CatLazaret </t>
  </si>
  <si>
    <t>Ветеринарные услуги, анализы,УЗИ, ОРИТ, кот Томас, клиника CatLazaret</t>
  </si>
  <si>
    <t xml:space="preserve">Оказание ветеринарных услуг, СББЖ </t>
  </si>
  <si>
    <t>Вывоз ТКО за 01.01.26-31.01.26, центр "Мокрый нос"</t>
  </si>
  <si>
    <t>Аренда земельного участка за 01.12.25-31.12.25</t>
  </si>
  <si>
    <t>Аренда земельного участка с бытовыми зданиями за 01.02.26-31.03.26</t>
  </si>
  <si>
    <t>Услуга по изготовлению котоловок</t>
  </si>
  <si>
    <t>Услуги по ремонту и обслуживанию гематологического анализатора</t>
  </si>
  <si>
    <t>Дезинфекция, дезинсекция и дератизация за период 01.12.25-31.01.26, приют "Ника"</t>
  </si>
  <si>
    <t xml:space="preserve">Вывоз ТКО за 01.01.26-31.01.26, приют "Ника" </t>
  </si>
  <si>
    <t>Аренда экскаватора-погрузчика (1 смена)</t>
  </si>
  <si>
    <t xml:space="preserve">Товары медицинского назначения (шприцы, иглы, катетеры) </t>
  </si>
  <si>
    <t>Дезинфекция, дезинсекция и дератизация за период 01.02.26-28.02.26, приют "Ника"</t>
  </si>
  <si>
    <t xml:space="preserve">Товары для животных (клетки), центр "Мокрый нос" </t>
  </si>
  <si>
    <t>Бытовая химия (бахилы, перчатки, салфетки,совок, средство для уборки)</t>
  </si>
  <si>
    <t xml:space="preserve">Товары для животных (миски, лежаки, мебель, игрушки) </t>
  </si>
  <si>
    <t xml:space="preserve">Мебель (шкафы), приют "Ника" </t>
  </si>
  <si>
    <t>Брикет опилок, приют "Ника"</t>
  </si>
  <si>
    <t>Вода питьевая в центр "Мокрый нос"</t>
  </si>
  <si>
    <t xml:space="preserve">Лабораторные исследования воды, центр "Мокрый нос" </t>
  </si>
  <si>
    <t xml:space="preserve">Аренда экскаватора-погрузчика (1 смена) </t>
  </si>
  <si>
    <t xml:space="preserve">Строительные материалы (пескобетон) </t>
  </si>
  <si>
    <t>Медицинские материалы (шовный материал)</t>
  </si>
  <si>
    <t xml:space="preserve">Услуги видеонаблюдения, предоставляемых сервисом ipeye.ru (просмотр, запись, трансляция) </t>
  </si>
  <si>
    <t>Ветеринарные услуги, анализы, исследования, питание, стационар, кот Тайсон, клиника Джунгли</t>
  </si>
  <si>
    <t>Услуги связи (интернет) за период 01.03.26-31.03.26</t>
  </si>
  <si>
    <t>Опилки прессованные 20 кг. (22 шт.)</t>
  </si>
  <si>
    <t>Электроэнергия 01.02.26-28.02.26</t>
  </si>
  <si>
    <t>Оформление ЭЦП сотруднику, эл.доверенности</t>
  </si>
  <si>
    <t>Товары для животных (шлейки)</t>
  </si>
  <si>
    <t>Услуги фотосъемки животных за период 01.02.26-28.02.26</t>
  </si>
  <si>
    <t>Лекарственные препараты, мед.расходные материалы, хоз.принадлежности</t>
  </si>
  <si>
    <t>Разработка программного обеспечения</t>
  </si>
  <si>
    <t xml:space="preserve">Сопровождение в GR </t>
  </si>
  <si>
    <t>Хозяйственные принадлежности (лопата для уборки снега на склад)</t>
  </si>
  <si>
    <t>Аренда земельного участка для проведения мероприятия 24.04.26 - 27.04.26, фестиваль Woof Москва</t>
  </si>
  <si>
    <t>Обеспечительный платеж по Договору аренды № 25/04/26-Б от 27.01.26, фестиваль Woof Москва</t>
  </si>
  <si>
    <t xml:space="preserve">Услуги по проведению мероприятия 14.03.26-15.03.26, ведущий на фестиваль Woof Казань </t>
  </si>
  <si>
    <t xml:space="preserve">Размещение рекламно-информационных материалов в период 01.03.26-15.03.26, фестиваль Woof Казань </t>
  </si>
  <si>
    <t>Полиграфическая продукция (листовки), фестиваль Woof Казань</t>
  </si>
  <si>
    <t>Транспортные услуги по перевозке корма</t>
  </si>
  <si>
    <t xml:space="preserve">Аренда склада за период 15.02.25-14.03.26 </t>
  </si>
  <si>
    <t>Размещение рекламной информации 01.04.26-30.04.26, фестиваль Woof Москва</t>
  </si>
  <si>
    <t xml:space="preserve">Футболки для волонтёров, фестивали Woof в регионах </t>
  </si>
  <si>
    <t>Уборка снега работы за период 15.01.26-21.02.26</t>
  </si>
  <si>
    <t xml:space="preserve">Размещение РИМ на медиафасаде в период 01.03.26-15.03.26, фестиваль Woof Казань </t>
  </si>
  <si>
    <t>Погрузочно-разгрузочные работы за период 22.01.26-21.02.26</t>
  </si>
  <si>
    <t xml:space="preserve">Трансляция видеорекламы на мониторах (автобусы, кафе, ТРЦ) 01.03.26-15.03.26,фестиваль Woof Казань </t>
  </si>
  <si>
    <t xml:space="preserve">Полиграфические услуги (листовки), фестиваль Woof Новосибирск </t>
  </si>
  <si>
    <t>Размещение РИМ в сервисе Ads.vk.com, фестиваль Woof Казань</t>
  </si>
  <si>
    <t>Изготовление рекламной продукции, фестиваль Woof Казань</t>
  </si>
  <si>
    <t>Услуги по распространению рекламной информации, фестиваль Woof Казань</t>
  </si>
  <si>
    <t xml:space="preserve">Аренда помещения для проведения мероприятия 12.03.26-16.03.26, фестиваль Woof Казань </t>
  </si>
  <si>
    <t>Ведение PR кампании с целью информирования целевой аудитории о деятельности фонда</t>
  </si>
  <si>
    <t>Услуги по размещению рекламы в интернете</t>
  </si>
  <si>
    <t>Агентское вознаграждение за исполнение поручений по размещению социальной рекламы в сети Интернет</t>
  </si>
  <si>
    <t>Услуги по привлечению доноров из сети интернет</t>
  </si>
  <si>
    <t>Настройка, ведение и оптимизация контекстной рекламы "Яндекс Директ"</t>
  </si>
  <si>
    <t>Услуги доставки груза за период 01.01.26-31.01.26</t>
  </si>
  <si>
    <t>Услуги связи (АТС), пополнение л/с</t>
  </si>
  <si>
    <t>Услуги агента по информированию граждан о деятельности фонда и привлечению к благотворительности</t>
  </si>
  <si>
    <t xml:space="preserve">Полиграфические услуги </t>
  </si>
  <si>
    <t>Товары для животных (клетки), центр "Мокрый нос"</t>
  </si>
  <si>
    <t>Грант от ФПГ № 25-2-005510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</si>
</sst>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6" tint="-0.49998474074526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 applyProtection="0"/>
    <xf numFmtId="0" fontId="10" fillId="0" borderId="0" applyFill="0" applyProtection="0"/>
  </cellStyleXfs>
  <cellXfs count="51">
    <xf numFmtId="0" fontId="0" fillId="0" borderId="0" xfId="0" applyFill="1" applyProtection="1"/>
    <xf numFmtId="0" fontId="2" fillId="0" borderId="0" xfId="0" applyFont="1" applyFill="1" applyProtection="1"/>
    <xf numFmtId="4" fontId="2" fillId="0" borderId="0" xfId="0" applyNumberFormat="1" applyFont="1" applyFill="1" applyAlignment="1" applyProtection="1">
      <alignment horizontal="center" vertical="center"/>
    </xf>
    <xf numFmtId="4" fontId="2" fillId="0" borderId="0" xfId="0" applyNumberFormat="1" applyFont="1" applyFill="1" applyProtection="1"/>
    <xf numFmtId="0" fontId="2" fillId="0" borderId="0" xfId="0" applyFont="1" applyFill="1" applyAlignment="1" applyProtection="1">
      <alignment vertical="center"/>
    </xf>
    <xf numFmtId="0" fontId="4" fillId="0" borderId="0" xfId="0" applyFont="1" applyAlignment="1">
      <alignment wrapText="1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/>
    </xf>
    <xf numFmtId="4" fontId="2" fillId="0" borderId="0" xfId="0" applyNumberFormat="1" applyFont="1" applyFill="1" applyAlignment="1" applyProtection="1">
      <alignment horizontal="left" vertical="center"/>
    </xf>
    <xf numFmtId="0" fontId="1" fillId="2" borderId="0" xfId="0" applyFont="1" applyFill="1" applyAlignment="1" applyProtection="1">
      <alignment horizontal="left" vertical="center"/>
    </xf>
    <xf numFmtId="4" fontId="1" fillId="2" borderId="0" xfId="0" applyNumberFormat="1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vertical="center"/>
    </xf>
    <xf numFmtId="0" fontId="1" fillId="2" borderId="1" xfId="0" applyFont="1" applyFill="1" applyBorder="1" applyAlignment="1" applyProtection="1">
      <alignment horizontal="left"/>
    </xf>
    <xf numFmtId="4" fontId="2" fillId="0" borderId="0" xfId="0" applyNumberFormat="1" applyFont="1" applyFill="1" applyAlignment="1" applyProtection="1">
      <alignment horizontal="left"/>
    </xf>
    <xf numFmtId="4" fontId="1" fillId="2" borderId="1" xfId="0" applyNumberFormat="1" applyFont="1" applyFill="1" applyBorder="1" applyAlignment="1" applyProtection="1">
      <alignment horizontal="left"/>
    </xf>
    <xf numFmtId="0" fontId="1" fillId="2" borderId="1" xfId="0" applyFont="1" applyFill="1" applyBorder="1" applyProtection="1"/>
    <xf numFmtId="14" fontId="6" fillId="2" borderId="4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left" vertical="center"/>
    </xf>
    <xf numFmtId="4" fontId="1" fillId="2" borderId="4" xfId="0" applyNumberFormat="1" applyFont="1" applyFill="1" applyBorder="1" applyAlignment="1" applyProtection="1">
      <alignment horizontal="left" vertical="center"/>
    </xf>
    <xf numFmtId="0" fontId="1" fillId="2" borderId="4" xfId="0" applyFont="1" applyFill="1" applyBorder="1" applyAlignment="1" applyProtection="1">
      <alignment horizontal="left"/>
    </xf>
    <xf numFmtId="4" fontId="1" fillId="2" borderId="4" xfId="0" applyNumberFormat="1" applyFont="1" applyFill="1" applyBorder="1" applyAlignment="1" applyProtection="1">
      <alignment horizontal="left"/>
    </xf>
    <xf numFmtId="0" fontId="1" fillId="2" borderId="4" xfId="0" applyFont="1" applyFill="1" applyBorder="1" applyProtection="1"/>
    <xf numFmtId="0" fontId="7" fillId="0" borderId="0" xfId="0" applyFont="1" applyFill="1" applyAlignment="1" applyProtection="1">
      <alignment vertical="center"/>
    </xf>
    <xf numFmtId="4" fontId="8" fillId="0" borderId="0" xfId="0" applyNumberFormat="1" applyFont="1" applyFill="1" applyAlignment="1" applyProtection="1">
      <alignment horizontal="center" vertical="center"/>
    </xf>
    <xf numFmtId="0" fontId="8" fillId="0" borderId="0" xfId="0" applyFont="1" applyFill="1" applyProtection="1"/>
    <xf numFmtId="4" fontId="8" fillId="0" borderId="0" xfId="0" applyNumberFormat="1" applyFont="1" applyFill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4" fontId="8" fillId="0" borderId="0" xfId="0" applyNumberFormat="1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horizontal="left"/>
    </xf>
    <xf numFmtId="0" fontId="9" fillId="0" borderId="0" xfId="0" applyFont="1" applyFill="1" applyAlignment="1" applyProtection="1">
      <alignment horizontal="left" vertical="center"/>
    </xf>
    <xf numFmtId="0" fontId="9" fillId="0" borderId="0" xfId="0" applyFont="1" applyFill="1" applyAlignment="1">
      <alignment horizontal="left" vertical="top"/>
    </xf>
    <xf numFmtId="0" fontId="4" fillId="0" borderId="0" xfId="0" applyFont="1" applyFill="1" applyAlignment="1">
      <alignment wrapText="1"/>
    </xf>
    <xf numFmtId="14" fontId="2" fillId="0" borderId="0" xfId="0" applyNumberFormat="1" applyFont="1" applyFill="1" applyAlignment="1" applyProtection="1">
      <alignment horizontal="left" vertical="top" wrapText="1"/>
    </xf>
    <xf numFmtId="4" fontId="2" fillId="0" borderId="0" xfId="0" applyNumberFormat="1" applyFont="1" applyFill="1" applyAlignment="1" applyProtection="1">
      <alignment horizontal="left" vertical="top" wrapText="1"/>
    </xf>
    <xf numFmtId="14" fontId="2" fillId="0" borderId="0" xfId="0" applyNumberFormat="1" applyFont="1" applyFill="1" applyAlignment="1" applyProtection="1">
      <alignment horizontal="left" vertical="center" wrapText="1"/>
    </xf>
    <xf numFmtId="4" fontId="2" fillId="0" borderId="0" xfId="0" applyNumberFormat="1" applyFont="1" applyFill="1" applyAlignment="1" applyProtection="1">
      <alignment horizontal="left" vertical="center" wrapText="1"/>
    </xf>
    <xf numFmtId="14" fontId="4" fillId="0" borderId="0" xfId="0" applyNumberFormat="1" applyFont="1" applyFill="1" applyAlignment="1">
      <alignment horizontal="left" wrapText="1"/>
    </xf>
    <xf numFmtId="4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4" fillId="0" borderId="0" xfId="1" applyFont="1" applyFill="1" applyAlignment="1">
      <alignment wrapText="1"/>
    </xf>
    <xf numFmtId="0" fontId="2" fillId="0" borderId="0" xfId="1" applyFont="1" applyFill="1" applyAlignment="1" applyProtection="1">
      <alignment vertical="center"/>
    </xf>
    <xf numFmtId="4" fontId="2" fillId="3" borderId="0" xfId="0" applyNumberFormat="1" applyFont="1" applyFill="1" applyAlignment="1" applyProtection="1">
      <alignment horizontal="left" vertical="center"/>
    </xf>
    <xf numFmtId="4" fontId="3" fillId="2" borderId="5" xfId="0" applyNumberFormat="1" applyFont="1" applyFill="1" applyBorder="1" applyAlignment="1" applyProtection="1">
      <alignment horizontal="left" vertical="top" wrapText="1"/>
    </xf>
    <xf numFmtId="4" fontId="1" fillId="2" borderId="5" xfId="0" applyNumberFormat="1" applyFont="1" applyFill="1" applyBorder="1" applyAlignment="1" applyProtection="1">
      <alignment horizontal="left" vertical="top" wrapText="1"/>
    </xf>
    <xf numFmtId="4" fontId="2" fillId="2" borderId="5" xfId="0" applyNumberFormat="1" applyFont="1" applyFill="1" applyBorder="1" applyAlignment="1" applyProtection="1">
      <alignment horizontal="left" vertical="top" wrapText="1"/>
    </xf>
    <xf numFmtId="4" fontId="1" fillId="2" borderId="3" xfId="0" applyNumberFormat="1" applyFont="1" applyFill="1" applyBorder="1" applyAlignment="1" applyProtection="1">
      <alignment horizontal="left" vertical="top" wrapText="1"/>
    </xf>
    <xf numFmtId="4" fontId="1" fillId="2" borderId="2" xfId="0" applyNumberFormat="1" applyFont="1" applyFill="1" applyBorder="1" applyAlignment="1" applyProtection="1">
      <alignment horizontal="left" vertical="top" wrapText="1"/>
    </xf>
    <xf numFmtId="14" fontId="4" fillId="3" borderId="0" xfId="0" applyNumberFormat="1" applyFont="1" applyFill="1" applyAlignment="1">
      <alignment horizontal="left" wrapText="1"/>
    </xf>
    <xf numFmtId="0" fontId="2" fillId="3" borderId="0" xfId="0" applyFont="1" applyFill="1" applyAlignment="1" applyProtection="1">
      <alignment vertical="center"/>
    </xf>
    <xf numFmtId="0" fontId="4" fillId="3" borderId="0" xfId="0" applyFont="1" applyFill="1" applyAlignment="1">
      <alignment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CCC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</sheetPr>
  <dimension ref="A1:B28"/>
  <sheetViews>
    <sheetView tabSelected="1" workbookViewId="0">
      <selection activeCell="A23" sqref="A23:XFD23"/>
    </sheetView>
  </sheetViews>
  <sheetFormatPr defaultRowHeight="13.8" x14ac:dyDescent="0.25"/>
  <cols>
    <col min="1" max="1" width="18.33203125" style="8" customWidth="1"/>
    <col min="2" max="2" width="100.77734375" style="6" customWidth="1"/>
    <col min="3" max="238" width="9.109375" style="1"/>
    <col min="239" max="239" width="100.6640625" style="1" customWidth="1"/>
    <col min="240" max="252" width="25.6640625" style="1" customWidth="1"/>
    <col min="253" max="494" width="9.109375" style="1"/>
    <col min="495" max="495" width="100.6640625" style="1" customWidth="1"/>
    <col min="496" max="508" width="25.6640625" style="1" customWidth="1"/>
    <col min="509" max="750" width="9.109375" style="1"/>
    <col min="751" max="751" width="100.6640625" style="1" customWidth="1"/>
    <col min="752" max="764" width="25.6640625" style="1" customWidth="1"/>
    <col min="765" max="1006" width="9.109375" style="1"/>
    <col min="1007" max="1007" width="100.6640625" style="1" customWidth="1"/>
    <col min="1008" max="1020" width="25.6640625" style="1" customWidth="1"/>
    <col min="1021" max="1262" width="9.109375" style="1"/>
    <col min="1263" max="1263" width="100.6640625" style="1" customWidth="1"/>
    <col min="1264" max="1276" width="25.6640625" style="1" customWidth="1"/>
    <col min="1277" max="1518" width="9.109375" style="1"/>
    <col min="1519" max="1519" width="100.6640625" style="1" customWidth="1"/>
    <col min="1520" max="1532" width="25.6640625" style="1" customWidth="1"/>
    <col min="1533" max="1774" width="9.109375" style="1"/>
    <col min="1775" max="1775" width="100.6640625" style="1" customWidth="1"/>
    <col min="1776" max="1788" width="25.6640625" style="1" customWidth="1"/>
    <col min="1789" max="2030" width="9.109375" style="1"/>
    <col min="2031" max="2031" width="100.6640625" style="1" customWidth="1"/>
    <col min="2032" max="2044" width="25.6640625" style="1" customWidth="1"/>
    <col min="2045" max="2286" width="9.109375" style="1"/>
    <col min="2287" max="2287" width="100.6640625" style="1" customWidth="1"/>
    <col min="2288" max="2300" width="25.6640625" style="1" customWidth="1"/>
    <col min="2301" max="2542" width="9.109375" style="1"/>
    <col min="2543" max="2543" width="100.6640625" style="1" customWidth="1"/>
    <col min="2544" max="2556" width="25.6640625" style="1" customWidth="1"/>
    <col min="2557" max="2798" width="9.109375" style="1"/>
    <col min="2799" max="2799" width="100.6640625" style="1" customWidth="1"/>
    <col min="2800" max="2812" width="25.6640625" style="1" customWidth="1"/>
    <col min="2813" max="3054" width="9.109375" style="1"/>
    <col min="3055" max="3055" width="100.6640625" style="1" customWidth="1"/>
    <col min="3056" max="3068" width="25.6640625" style="1" customWidth="1"/>
    <col min="3069" max="3310" width="9.109375" style="1"/>
    <col min="3311" max="3311" width="100.6640625" style="1" customWidth="1"/>
    <col min="3312" max="3324" width="25.6640625" style="1" customWidth="1"/>
    <col min="3325" max="3566" width="9.109375" style="1"/>
    <col min="3567" max="3567" width="100.6640625" style="1" customWidth="1"/>
    <col min="3568" max="3580" width="25.6640625" style="1" customWidth="1"/>
    <col min="3581" max="3822" width="9.109375" style="1"/>
    <col min="3823" max="3823" width="100.6640625" style="1" customWidth="1"/>
    <col min="3824" max="3836" width="25.6640625" style="1" customWidth="1"/>
    <col min="3837" max="4078" width="9.109375" style="1"/>
    <col min="4079" max="4079" width="100.6640625" style="1" customWidth="1"/>
    <col min="4080" max="4092" width="25.6640625" style="1" customWidth="1"/>
    <col min="4093" max="4334" width="9.109375" style="1"/>
    <col min="4335" max="4335" width="100.6640625" style="1" customWidth="1"/>
    <col min="4336" max="4348" width="25.6640625" style="1" customWidth="1"/>
    <col min="4349" max="4590" width="9.109375" style="1"/>
    <col min="4591" max="4591" width="100.6640625" style="1" customWidth="1"/>
    <col min="4592" max="4604" width="25.6640625" style="1" customWidth="1"/>
    <col min="4605" max="4846" width="9.109375" style="1"/>
    <col min="4847" max="4847" width="100.6640625" style="1" customWidth="1"/>
    <col min="4848" max="4860" width="25.6640625" style="1" customWidth="1"/>
    <col min="4861" max="5102" width="9.109375" style="1"/>
    <col min="5103" max="5103" width="100.6640625" style="1" customWidth="1"/>
    <col min="5104" max="5116" width="25.6640625" style="1" customWidth="1"/>
    <col min="5117" max="5358" width="9.109375" style="1"/>
    <col min="5359" max="5359" width="100.6640625" style="1" customWidth="1"/>
    <col min="5360" max="5372" width="25.6640625" style="1" customWidth="1"/>
    <col min="5373" max="5614" width="9.109375" style="1"/>
    <col min="5615" max="5615" width="100.6640625" style="1" customWidth="1"/>
    <col min="5616" max="5628" width="25.6640625" style="1" customWidth="1"/>
    <col min="5629" max="5870" width="9.109375" style="1"/>
    <col min="5871" max="5871" width="100.6640625" style="1" customWidth="1"/>
    <col min="5872" max="5884" width="25.6640625" style="1" customWidth="1"/>
    <col min="5885" max="6126" width="9.109375" style="1"/>
    <col min="6127" max="6127" width="100.6640625" style="1" customWidth="1"/>
    <col min="6128" max="6140" width="25.6640625" style="1" customWidth="1"/>
    <col min="6141" max="6382" width="9.109375" style="1"/>
    <col min="6383" max="6383" width="100.6640625" style="1" customWidth="1"/>
    <col min="6384" max="6396" width="25.6640625" style="1" customWidth="1"/>
    <col min="6397" max="6638" width="9.109375" style="1"/>
    <col min="6639" max="6639" width="100.6640625" style="1" customWidth="1"/>
    <col min="6640" max="6652" width="25.6640625" style="1" customWidth="1"/>
    <col min="6653" max="6894" width="9.109375" style="1"/>
    <col min="6895" max="6895" width="100.6640625" style="1" customWidth="1"/>
    <col min="6896" max="6908" width="25.6640625" style="1" customWidth="1"/>
    <col min="6909" max="7150" width="9.109375" style="1"/>
    <col min="7151" max="7151" width="100.6640625" style="1" customWidth="1"/>
    <col min="7152" max="7164" width="25.6640625" style="1" customWidth="1"/>
    <col min="7165" max="7406" width="9.109375" style="1"/>
    <col min="7407" max="7407" width="100.6640625" style="1" customWidth="1"/>
    <col min="7408" max="7420" width="25.6640625" style="1" customWidth="1"/>
    <col min="7421" max="7662" width="9.109375" style="1"/>
    <col min="7663" max="7663" width="100.6640625" style="1" customWidth="1"/>
    <col min="7664" max="7676" width="25.6640625" style="1" customWidth="1"/>
    <col min="7677" max="7918" width="9.109375" style="1"/>
    <col min="7919" max="7919" width="100.6640625" style="1" customWidth="1"/>
    <col min="7920" max="7932" width="25.6640625" style="1" customWidth="1"/>
    <col min="7933" max="8174" width="9.109375" style="1"/>
    <col min="8175" max="8175" width="100.6640625" style="1" customWidth="1"/>
    <col min="8176" max="8188" width="25.6640625" style="1" customWidth="1"/>
    <col min="8189" max="8430" width="9.109375" style="1"/>
    <col min="8431" max="8431" width="100.6640625" style="1" customWidth="1"/>
    <col min="8432" max="8444" width="25.6640625" style="1" customWidth="1"/>
    <col min="8445" max="8686" width="9.109375" style="1"/>
    <col min="8687" max="8687" width="100.6640625" style="1" customWidth="1"/>
    <col min="8688" max="8700" width="25.6640625" style="1" customWidth="1"/>
    <col min="8701" max="8942" width="9.109375" style="1"/>
    <col min="8943" max="8943" width="100.6640625" style="1" customWidth="1"/>
    <col min="8944" max="8956" width="25.6640625" style="1" customWidth="1"/>
    <col min="8957" max="9198" width="9.109375" style="1"/>
    <col min="9199" max="9199" width="100.6640625" style="1" customWidth="1"/>
    <col min="9200" max="9212" width="25.6640625" style="1" customWidth="1"/>
    <col min="9213" max="9454" width="9.109375" style="1"/>
    <col min="9455" max="9455" width="100.6640625" style="1" customWidth="1"/>
    <col min="9456" max="9468" width="25.6640625" style="1" customWidth="1"/>
    <col min="9469" max="9710" width="9.109375" style="1"/>
    <col min="9711" max="9711" width="100.6640625" style="1" customWidth="1"/>
    <col min="9712" max="9724" width="25.6640625" style="1" customWidth="1"/>
    <col min="9725" max="9966" width="9.109375" style="1"/>
    <col min="9967" max="9967" width="100.6640625" style="1" customWidth="1"/>
    <col min="9968" max="9980" width="25.6640625" style="1" customWidth="1"/>
    <col min="9981" max="10222" width="9.109375" style="1"/>
    <col min="10223" max="10223" width="100.6640625" style="1" customWidth="1"/>
    <col min="10224" max="10236" width="25.6640625" style="1" customWidth="1"/>
    <col min="10237" max="10478" width="9.109375" style="1"/>
    <col min="10479" max="10479" width="100.6640625" style="1" customWidth="1"/>
    <col min="10480" max="10492" width="25.6640625" style="1" customWidth="1"/>
    <col min="10493" max="10734" width="9.109375" style="1"/>
    <col min="10735" max="10735" width="100.6640625" style="1" customWidth="1"/>
    <col min="10736" max="10748" width="25.6640625" style="1" customWidth="1"/>
    <col min="10749" max="10990" width="9.109375" style="1"/>
    <col min="10991" max="10991" width="100.6640625" style="1" customWidth="1"/>
    <col min="10992" max="11004" width="25.6640625" style="1" customWidth="1"/>
    <col min="11005" max="11246" width="9.109375" style="1"/>
    <col min="11247" max="11247" width="100.6640625" style="1" customWidth="1"/>
    <col min="11248" max="11260" width="25.6640625" style="1" customWidth="1"/>
    <col min="11261" max="11502" width="9.109375" style="1"/>
    <col min="11503" max="11503" width="100.6640625" style="1" customWidth="1"/>
    <col min="11504" max="11516" width="25.6640625" style="1" customWidth="1"/>
    <col min="11517" max="11758" width="9.109375" style="1"/>
    <col min="11759" max="11759" width="100.6640625" style="1" customWidth="1"/>
    <col min="11760" max="11772" width="25.6640625" style="1" customWidth="1"/>
    <col min="11773" max="12014" width="9.109375" style="1"/>
    <col min="12015" max="12015" width="100.6640625" style="1" customWidth="1"/>
    <col min="12016" max="12028" width="25.6640625" style="1" customWidth="1"/>
    <col min="12029" max="12270" width="9.109375" style="1"/>
    <col min="12271" max="12271" width="100.6640625" style="1" customWidth="1"/>
    <col min="12272" max="12284" width="25.6640625" style="1" customWidth="1"/>
    <col min="12285" max="12526" width="9.109375" style="1"/>
    <col min="12527" max="12527" width="100.6640625" style="1" customWidth="1"/>
    <col min="12528" max="12540" width="25.6640625" style="1" customWidth="1"/>
    <col min="12541" max="12782" width="9.109375" style="1"/>
    <col min="12783" max="12783" width="100.6640625" style="1" customWidth="1"/>
    <col min="12784" max="12796" width="25.6640625" style="1" customWidth="1"/>
    <col min="12797" max="13038" width="9.109375" style="1"/>
    <col min="13039" max="13039" width="100.6640625" style="1" customWidth="1"/>
    <col min="13040" max="13052" width="25.6640625" style="1" customWidth="1"/>
    <col min="13053" max="13294" width="9.109375" style="1"/>
    <col min="13295" max="13295" width="100.6640625" style="1" customWidth="1"/>
    <col min="13296" max="13308" width="25.6640625" style="1" customWidth="1"/>
    <col min="13309" max="13550" width="9.109375" style="1"/>
    <col min="13551" max="13551" width="100.6640625" style="1" customWidth="1"/>
    <col min="13552" max="13564" width="25.6640625" style="1" customWidth="1"/>
    <col min="13565" max="13806" width="9.109375" style="1"/>
    <col min="13807" max="13807" width="100.6640625" style="1" customWidth="1"/>
    <col min="13808" max="13820" width="25.6640625" style="1" customWidth="1"/>
    <col min="13821" max="14062" width="9.109375" style="1"/>
    <col min="14063" max="14063" width="100.6640625" style="1" customWidth="1"/>
    <col min="14064" max="14076" width="25.6640625" style="1" customWidth="1"/>
    <col min="14077" max="14318" width="9.109375" style="1"/>
    <col min="14319" max="14319" width="100.6640625" style="1" customWidth="1"/>
    <col min="14320" max="14332" width="25.6640625" style="1" customWidth="1"/>
    <col min="14333" max="14574" width="9.109375" style="1"/>
    <col min="14575" max="14575" width="100.6640625" style="1" customWidth="1"/>
    <col min="14576" max="14588" width="25.6640625" style="1" customWidth="1"/>
    <col min="14589" max="14830" width="9.109375" style="1"/>
    <col min="14831" max="14831" width="100.6640625" style="1" customWidth="1"/>
    <col min="14832" max="14844" width="25.6640625" style="1" customWidth="1"/>
    <col min="14845" max="15086" width="9.109375" style="1"/>
    <col min="15087" max="15087" width="100.6640625" style="1" customWidth="1"/>
    <col min="15088" max="15100" width="25.6640625" style="1" customWidth="1"/>
    <col min="15101" max="15342" width="9.109375" style="1"/>
    <col min="15343" max="15343" width="100.6640625" style="1" customWidth="1"/>
    <col min="15344" max="15356" width="25.6640625" style="1" customWidth="1"/>
    <col min="15357" max="15598" width="9.109375" style="1"/>
    <col min="15599" max="15599" width="100.6640625" style="1" customWidth="1"/>
    <col min="15600" max="15612" width="25.6640625" style="1" customWidth="1"/>
    <col min="15613" max="15854" width="9.109375" style="1"/>
    <col min="15855" max="15855" width="100.6640625" style="1" customWidth="1"/>
    <col min="15856" max="15868" width="25.6640625" style="1" customWidth="1"/>
    <col min="15869" max="16110" width="9.109375" style="1"/>
    <col min="16111" max="16111" width="100.6640625" style="1" customWidth="1"/>
    <col min="16112" max="16124" width="25.6640625" style="1" customWidth="1"/>
    <col min="16125" max="16377" width="9.109375" style="1"/>
    <col min="16378" max="16384" width="9.109375" style="1" customWidth="1"/>
  </cols>
  <sheetData>
    <row r="1" spans="1:2" s="7" customFormat="1" x14ac:dyDescent="0.25">
      <c r="A1" s="16" t="s">
        <v>0</v>
      </c>
      <c r="B1" s="17" t="s">
        <v>1</v>
      </c>
    </row>
    <row r="2" spans="1:2" x14ac:dyDescent="0.25">
      <c r="A2" s="42">
        <v>79164.600000000006</v>
      </c>
      <c r="B2" s="6" t="s">
        <v>39</v>
      </c>
    </row>
    <row r="3" spans="1:2" x14ac:dyDescent="0.25">
      <c r="A3" s="42">
        <v>2456679</v>
      </c>
      <c r="B3" s="6" t="s">
        <v>13</v>
      </c>
    </row>
    <row r="4" spans="1:2" x14ac:dyDescent="0.25">
      <c r="A4" s="42">
        <v>298559.24</v>
      </c>
      <c r="B4" s="6" t="s">
        <v>8</v>
      </c>
    </row>
    <row r="5" spans="1:2" x14ac:dyDescent="0.25">
      <c r="A5" s="42">
        <v>1520983</v>
      </c>
      <c r="B5" s="6" t="s">
        <v>37</v>
      </c>
    </row>
    <row r="6" spans="1:2" x14ac:dyDescent="0.25">
      <c r="A6" s="42">
        <v>36170</v>
      </c>
      <c r="B6" s="6" t="s">
        <v>38</v>
      </c>
    </row>
    <row r="7" spans="1:2" x14ac:dyDescent="0.25">
      <c r="A7" s="42">
        <v>14407.29</v>
      </c>
      <c r="B7" s="6" t="s">
        <v>14</v>
      </c>
    </row>
    <row r="8" spans="1:2" x14ac:dyDescent="0.25">
      <c r="A8" s="42">
        <v>17050</v>
      </c>
      <c r="B8" s="6" t="s">
        <v>25</v>
      </c>
    </row>
    <row r="9" spans="1:2" x14ac:dyDescent="0.25">
      <c r="A9" s="42">
        <v>217447.5</v>
      </c>
      <c r="B9" s="6" t="s">
        <v>28</v>
      </c>
    </row>
    <row r="10" spans="1:2" x14ac:dyDescent="0.25">
      <c r="A10" s="42">
        <v>30515</v>
      </c>
      <c r="B10" s="6" t="s">
        <v>15</v>
      </c>
    </row>
    <row r="11" spans="1:2" x14ac:dyDescent="0.25">
      <c r="A11" s="42">
        <v>1299513.21</v>
      </c>
      <c r="B11" s="6" t="s">
        <v>11</v>
      </c>
    </row>
    <row r="12" spans="1:2" x14ac:dyDescent="0.25">
      <c r="A12" s="42">
        <v>389755</v>
      </c>
      <c r="B12" s="6" t="s">
        <v>10</v>
      </c>
    </row>
    <row r="13" spans="1:2" x14ac:dyDescent="0.25">
      <c r="A13" s="42">
        <v>12203.93</v>
      </c>
      <c r="B13" s="6" t="s">
        <v>40</v>
      </c>
    </row>
    <row r="14" spans="1:2" x14ac:dyDescent="0.25">
      <c r="A14" s="42">
        <v>1451554</v>
      </c>
      <c r="B14" s="6" t="s">
        <v>161</v>
      </c>
    </row>
    <row r="15" spans="1:2" x14ac:dyDescent="0.25">
      <c r="A15" s="42">
        <v>1000</v>
      </c>
      <c r="B15" s="6" t="s">
        <v>7</v>
      </c>
    </row>
    <row r="16" spans="1:2" x14ac:dyDescent="0.25">
      <c r="A16" s="42">
        <v>207525.13</v>
      </c>
      <c r="B16" s="6" t="s">
        <v>6</v>
      </c>
    </row>
    <row r="17" spans="1:2" x14ac:dyDescent="0.25">
      <c r="A17" s="42">
        <v>95000</v>
      </c>
      <c r="B17" s="6" t="s">
        <v>34</v>
      </c>
    </row>
    <row r="18" spans="1:2" x14ac:dyDescent="0.25">
      <c r="A18" s="42">
        <v>47622</v>
      </c>
      <c r="B18" s="6" t="s">
        <v>12</v>
      </c>
    </row>
    <row r="19" spans="1:2" x14ac:dyDescent="0.25">
      <c r="A19" s="42">
        <v>77545</v>
      </c>
      <c r="B19" s="6" t="s">
        <v>16</v>
      </c>
    </row>
    <row r="20" spans="1:2" x14ac:dyDescent="0.25">
      <c r="A20" s="42">
        <v>0</v>
      </c>
      <c r="B20" s="6" t="s">
        <v>36</v>
      </c>
    </row>
    <row r="21" spans="1:2" x14ac:dyDescent="0.25">
      <c r="A21" s="42">
        <v>522045.72</v>
      </c>
      <c r="B21" s="6" t="s">
        <v>17</v>
      </c>
    </row>
    <row r="22" spans="1:2" x14ac:dyDescent="0.25">
      <c r="A22" s="42">
        <v>36150.93</v>
      </c>
      <c r="B22" s="6" t="s">
        <v>35</v>
      </c>
    </row>
    <row r="23" spans="1:2" ht="13.2" customHeight="1" x14ac:dyDescent="0.25">
      <c r="A23" s="42">
        <v>2241086.98</v>
      </c>
      <c r="B23" s="6" t="s">
        <v>9</v>
      </c>
    </row>
    <row r="24" spans="1:2" ht="13.2" customHeight="1" x14ac:dyDescent="0.25">
      <c r="A24" s="42">
        <v>3327185.09</v>
      </c>
      <c r="B24" s="6" t="s">
        <v>41</v>
      </c>
    </row>
    <row r="25" spans="1:2" x14ac:dyDescent="0.25">
      <c r="A25" s="42">
        <v>4159.21</v>
      </c>
      <c r="B25" s="6" t="s">
        <v>18</v>
      </c>
    </row>
    <row r="26" spans="1:2" x14ac:dyDescent="0.25">
      <c r="A26" s="42">
        <v>130435.07</v>
      </c>
      <c r="B26" s="6" t="s">
        <v>19</v>
      </c>
    </row>
    <row r="27" spans="1:2" x14ac:dyDescent="0.25">
      <c r="A27" s="42">
        <v>2000360</v>
      </c>
      <c r="B27" s="6" t="s">
        <v>42</v>
      </c>
    </row>
    <row r="28" spans="1:2" x14ac:dyDescent="0.25">
      <c r="A28" s="18">
        <f>SUM(A2:A27)</f>
        <v>16514116.9</v>
      </c>
      <c r="B28" s="17" t="s">
        <v>4</v>
      </c>
    </row>
  </sheetData>
  <phoneticPr fontId="1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C141"/>
  <sheetViews>
    <sheetView topLeftCell="A103" workbookViewId="0">
      <selection activeCell="B130" sqref="B130"/>
    </sheetView>
  </sheetViews>
  <sheetFormatPr defaultColWidth="9.109375" defaultRowHeight="13.8" x14ac:dyDescent="0.25"/>
  <cols>
    <col min="1" max="1" width="15.77734375" style="7" customWidth="1"/>
    <col min="2" max="2" width="15.77734375" style="2" customWidth="1"/>
    <col min="3" max="3" width="115.77734375" style="1" customWidth="1"/>
    <col min="4" max="16384" width="9.109375" style="1"/>
  </cols>
  <sheetData>
    <row r="1" spans="1:3" x14ac:dyDescent="0.25">
      <c r="A1" s="29" t="s">
        <v>22</v>
      </c>
      <c r="B1" s="23"/>
      <c r="C1" s="24"/>
    </row>
    <row r="2" spans="1:3" s="5" customFormat="1" ht="53.4" customHeight="1" x14ac:dyDescent="0.25">
      <c r="A2" s="43" t="s">
        <v>24</v>
      </c>
      <c r="B2" s="44"/>
      <c r="C2" s="44"/>
    </row>
    <row r="3" spans="1:3" s="32" customFormat="1" ht="13.95" customHeight="1" x14ac:dyDescent="0.25">
      <c r="A3" s="37" t="s">
        <v>43</v>
      </c>
      <c r="B3" s="38">
        <v>2888.8</v>
      </c>
      <c r="C3" s="32" t="s">
        <v>63</v>
      </c>
    </row>
    <row r="4" spans="1:3" s="32" customFormat="1" ht="13.95" customHeight="1" x14ac:dyDescent="0.25">
      <c r="A4" s="37" t="s">
        <v>43</v>
      </c>
      <c r="B4" s="38">
        <v>3123</v>
      </c>
      <c r="C4" s="40" t="s">
        <v>64</v>
      </c>
    </row>
    <row r="5" spans="1:3" s="32" customFormat="1" ht="13.95" customHeight="1" x14ac:dyDescent="0.25">
      <c r="A5" s="37" t="s">
        <v>43</v>
      </c>
      <c r="B5" s="38">
        <v>5525</v>
      </c>
      <c r="C5" s="40" t="s">
        <v>65</v>
      </c>
    </row>
    <row r="6" spans="1:3" s="32" customFormat="1" ht="13.95" customHeight="1" x14ac:dyDescent="0.25">
      <c r="A6" s="37" t="s">
        <v>43</v>
      </c>
      <c r="B6" s="38">
        <v>5810</v>
      </c>
      <c r="C6" s="40" t="s">
        <v>66</v>
      </c>
    </row>
    <row r="7" spans="1:3" s="32" customFormat="1" ht="13.95" customHeight="1" x14ac:dyDescent="0.25">
      <c r="A7" s="37" t="s">
        <v>43</v>
      </c>
      <c r="B7" s="38">
        <v>10000</v>
      </c>
      <c r="C7" s="40" t="s">
        <v>67</v>
      </c>
    </row>
    <row r="8" spans="1:3" s="32" customFormat="1" ht="13.95" customHeight="1" x14ac:dyDescent="0.25">
      <c r="A8" s="37" t="s">
        <v>43</v>
      </c>
      <c r="B8" s="38">
        <v>19413</v>
      </c>
      <c r="C8" s="40" t="s">
        <v>68</v>
      </c>
    </row>
    <row r="9" spans="1:3" s="32" customFormat="1" ht="13.95" customHeight="1" x14ac:dyDescent="0.25">
      <c r="A9" s="37" t="s">
        <v>43</v>
      </c>
      <c r="B9" s="38">
        <v>20000</v>
      </c>
      <c r="C9" s="40" t="s">
        <v>69</v>
      </c>
    </row>
    <row r="10" spans="1:3" s="32" customFormat="1" ht="13.95" customHeight="1" x14ac:dyDescent="0.25">
      <c r="A10" s="37" t="s">
        <v>43</v>
      </c>
      <c r="B10" s="38">
        <v>21000</v>
      </c>
      <c r="C10" s="40" t="s">
        <v>70</v>
      </c>
    </row>
    <row r="11" spans="1:3" s="32" customFormat="1" ht="13.95" customHeight="1" x14ac:dyDescent="0.25">
      <c r="A11" s="37" t="s">
        <v>44</v>
      </c>
      <c r="B11" s="38">
        <v>2433</v>
      </c>
      <c r="C11" s="40" t="s">
        <v>71</v>
      </c>
    </row>
    <row r="12" spans="1:3" s="32" customFormat="1" ht="13.95" customHeight="1" x14ac:dyDescent="0.25">
      <c r="A12" s="37" t="s">
        <v>45</v>
      </c>
      <c r="B12" s="38">
        <v>5400</v>
      </c>
      <c r="C12" s="40" t="s">
        <v>72</v>
      </c>
    </row>
    <row r="13" spans="1:3" s="32" customFormat="1" ht="13.95" customHeight="1" x14ac:dyDescent="0.25">
      <c r="A13" s="37" t="s">
        <v>45</v>
      </c>
      <c r="B13" s="38">
        <v>7200</v>
      </c>
      <c r="C13" s="40" t="s">
        <v>73</v>
      </c>
    </row>
    <row r="14" spans="1:3" s="32" customFormat="1" ht="13.95" customHeight="1" x14ac:dyDescent="0.25">
      <c r="A14" s="37" t="s">
        <v>45</v>
      </c>
      <c r="B14" s="38">
        <v>8349.9699999999993</v>
      </c>
      <c r="C14" s="40" t="s">
        <v>74</v>
      </c>
    </row>
    <row r="15" spans="1:3" s="32" customFormat="1" ht="13.95" customHeight="1" x14ac:dyDescent="0.25">
      <c r="A15" s="37" t="s">
        <v>45</v>
      </c>
      <c r="B15" s="38">
        <v>12600</v>
      </c>
      <c r="C15" s="40" t="s">
        <v>75</v>
      </c>
    </row>
    <row r="16" spans="1:3" s="32" customFormat="1" ht="13.95" customHeight="1" x14ac:dyDescent="0.25">
      <c r="A16" s="37" t="s">
        <v>45</v>
      </c>
      <c r="B16" s="38">
        <v>20330</v>
      </c>
      <c r="C16" s="40" t="s">
        <v>76</v>
      </c>
    </row>
    <row r="17" spans="1:3" s="32" customFormat="1" ht="13.95" customHeight="1" x14ac:dyDescent="0.25">
      <c r="A17" s="37" t="s">
        <v>45</v>
      </c>
      <c r="B17" s="38">
        <v>25100</v>
      </c>
      <c r="C17" s="40" t="s">
        <v>77</v>
      </c>
    </row>
    <row r="18" spans="1:3" s="32" customFormat="1" ht="13.95" customHeight="1" x14ac:dyDescent="0.25">
      <c r="A18" s="37" t="s">
        <v>45</v>
      </c>
      <c r="B18" s="38">
        <v>27260</v>
      </c>
      <c r="C18" s="40" t="s">
        <v>78</v>
      </c>
    </row>
    <row r="19" spans="1:3" s="32" customFormat="1" ht="13.95" customHeight="1" x14ac:dyDescent="0.25">
      <c r="A19" s="37" t="s">
        <v>45</v>
      </c>
      <c r="B19" s="38">
        <v>30330</v>
      </c>
      <c r="C19" s="40" t="s">
        <v>79</v>
      </c>
    </row>
    <row r="20" spans="1:3" s="32" customFormat="1" ht="13.95" customHeight="1" x14ac:dyDescent="0.25">
      <c r="A20" s="37" t="s">
        <v>45</v>
      </c>
      <c r="B20" s="38">
        <v>206075</v>
      </c>
      <c r="C20" s="40" t="s">
        <v>80</v>
      </c>
    </row>
    <row r="21" spans="1:3" s="32" customFormat="1" ht="13.95" customHeight="1" x14ac:dyDescent="0.25">
      <c r="A21" s="37" t="s">
        <v>46</v>
      </c>
      <c r="B21" s="38">
        <v>30000</v>
      </c>
      <c r="C21" s="40" t="s">
        <v>81</v>
      </c>
    </row>
    <row r="22" spans="1:3" s="32" customFormat="1" ht="13.95" customHeight="1" x14ac:dyDescent="0.25">
      <c r="A22" s="37" t="s">
        <v>48</v>
      </c>
      <c r="B22" s="38">
        <v>4389</v>
      </c>
      <c r="C22" s="40" t="s">
        <v>82</v>
      </c>
    </row>
    <row r="23" spans="1:3" s="32" customFormat="1" ht="13.95" customHeight="1" x14ac:dyDescent="0.25">
      <c r="A23" s="37" t="s">
        <v>48</v>
      </c>
      <c r="B23" s="38">
        <v>5000</v>
      </c>
      <c r="C23" s="40" t="s">
        <v>84</v>
      </c>
    </row>
    <row r="24" spans="1:3" s="32" customFormat="1" ht="13.95" customHeight="1" x14ac:dyDescent="0.25">
      <c r="A24" s="37" t="s">
        <v>48</v>
      </c>
      <c r="B24" s="38">
        <v>22583.5</v>
      </c>
      <c r="C24" s="40" t="s">
        <v>83</v>
      </c>
    </row>
    <row r="25" spans="1:3" s="32" customFormat="1" ht="13.95" customHeight="1" x14ac:dyDescent="0.25">
      <c r="A25" s="37" t="s">
        <v>48</v>
      </c>
      <c r="B25" s="38">
        <f>54710+4900</f>
        <v>59610</v>
      </c>
      <c r="C25" s="40" t="s">
        <v>85</v>
      </c>
    </row>
    <row r="26" spans="1:3" s="32" customFormat="1" ht="13.95" customHeight="1" x14ac:dyDescent="0.25">
      <c r="A26" s="37" t="s">
        <v>49</v>
      </c>
      <c r="B26" s="38">
        <v>3510</v>
      </c>
      <c r="C26" s="40" t="s">
        <v>86</v>
      </c>
    </row>
    <row r="27" spans="1:3" s="32" customFormat="1" ht="13.95" customHeight="1" x14ac:dyDescent="0.25">
      <c r="A27" s="37" t="s">
        <v>49</v>
      </c>
      <c r="B27" s="38">
        <v>4070</v>
      </c>
      <c r="C27" s="40" t="s">
        <v>87</v>
      </c>
    </row>
    <row r="28" spans="1:3" s="32" customFormat="1" ht="13.95" customHeight="1" x14ac:dyDescent="0.25">
      <c r="A28" s="37" t="s">
        <v>49</v>
      </c>
      <c r="B28" s="38">
        <v>4070</v>
      </c>
      <c r="C28" s="40" t="s">
        <v>88</v>
      </c>
    </row>
    <row r="29" spans="1:3" s="32" customFormat="1" ht="13.95" customHeight="1" x14ac:dyDescent="0.25">
      <c r="A29" s="37" t="s">
        <v>49</v>
      </c>
      <c r="B29" s="38">
        <v>4890</v>
      </c>
      <c r="C29" s="40" t="s">
        <v>89</v>
      </c>
    </row>
    <row r="30" spans="1:3" s="32" customFormat="1" ht="13.95" customHeight="1" x14ac:dyDescent="0.25">
      <c r="A30" s="37" t="s">
        <v>49</v>
      </c>
      <c r="B30" s="38">
        <v>6210</v>
      </c>
      <c r="C30" s="40" t="s">
        <v>90</v>
      </c>
    </row>
    <row r="31" spans="1:3" s="32" customFormat="1" ht="13.95" customHeight="1" x14ac:dyDescent="0.25">
      <c r="A31" s="37" t="s">
        <v>49</v>
      </c>
      <c r="B31" s="38">
        <v>6463</v>
      </c>
      <c r="C31" s="40" t="s">
        <v>91</v>
      </c>
    </row>
    <row r="32" spans="1:3" s="32" customFormat="1" ht="13.95" customHeight="1" x14ac:dyDescent="0.25">
      <c r="A32" s="37" t="s">
        <v>49</v>
      </c>
      <c r="B32" s="38">
        <v>8190</v>
      </c>
      <c r="C32" s="40" t="s">
        <v>92</v>
      </c>
    </row>
    <row r="33" spans="1:3" s="32" customFormat="1" ht="13.95" customHeight="1" x14ac:dyDescent="0.25">
      <c r="A33" s="37" t="s">
        <v>49</v>
      </c>
      <c r="B33" s="38">
        <v>8190</v>
      </c>
      <c r="C33" s="40" t="s">
        <v>93</v>
      </c>
    </row>
    <row r="34" spans="1:3" s="32" customFormat="1" ht="13.95" customHeight="1" x14ac:dyDescent="0.25">
      <c r="A34" s="37" t="s">
        <v>49</v>
      </c>
      <c r="B34" s="38">
        <v>8190</v>
      </c>
      <c r="C34" s="40" t="s">
        <v>94</v>
      </c>
    </row>
    <row r="35" spans="1:3" s="32" customFormat="1" ht="13.95" customHeight="1" x14ac:dyDescent="0.25">
      <c r="A35" s="37" t="s">
        <v>49</v>
      </c>
      <c r="B35" s="38">
        <v>8190</v>
      </c>
      <c r="C35" s="40" t="s">
        <v>95</v>
      </c>
    </row>
    <row r="36" spans="1:3" s="32" customFormat="1" ht="13.95" customHeight="1" x14ac:dyDescent="0.25">
      <c r="A36" s="37" t="s">
        <v>49</v>
      </c>
      <c r="B36" s="38">
        <v>8190</v>
      </c>
      <c r="C36" s="40" t="s">
        <v>96</v>
      </c>
    </row>
    <row r="37" spans="1:3" s="32" customFormat="1" ht="13.95" customHeight="1" x14ac:dyDescent="0.25">
      <c r="A37" s="37" t="s">
        <v>49</v>
      </c>
      <c r="B37" s="38">
        <v>8460</v>
      </c>
      <c r="C37" s="40" t="s">
        <v>97</v>
      </c>
    </row>
    <row r="38" spans="1:3" s="32" customFormat="1" ht="13.95" customHeight="1" x14ac:dyDescent="0.25">
      <c r="A38" s="37" t="s">
        <v>49</v>
      </c>
      <c r="B38" s="38">
        <v>58433</v>
      </c>
      <c r="C38" s="40" t="s">
        <v>98</v>
      </c>
    </row>
    <row r="39" spans="1:3" s="32" customFormat="1" ht="13.95" customHeight="1" x14ac:dyDescent="0.25">
      <c r="A39" s="37" t="s">
        <v>49</v>
      </c>
      <c r="B39" s="38">
        <v>125877.5</v>
      </c>
      <c r="C39" s="40" t="s">
        <v>99</v>
      </c>
    </row>
    <row r="40" spans="1:3" s="32" customFormat="1" ht="13.95" customHeight="1" x14ac:dyDescent="0.25">
      <c r="A40" s="37" t="s">
        <v>50</v>
      </c>
      <c r="B40" s="38">
        <v>2887</v>
      </c>
      <c r="C40" s="40" t="s">
        <v>100</v>
      </c>
    </row>
    <row r="41" spans="1:3" s="32" customFormat="1" ht="13.95" customHeight="1" x14ac:dyDescent="0.25">
      <c r="A41" s="37" t="s">
        <v>50</v>
      </c>
      <c r="B41" s="38">
        <v>15563.2</v>
      </c>
      <c r="C41" s="40" t="s">
        <v>107</v>
      </c>
    </row>
    <row r="42" spans="1:3" s="32" customFormat="1" ht="13.95" customHeight="1" x14ac:dyDescent="0.25">
      <c r="A42" s="37" t="s">
        <v>50</v>
      </c>
      <c r="B42" s="38">
        <v>27520.1</v>
      </c>
      <c r="C42" s="40" t="s">
        <v>83</v>
      </c>
    </row>
    <row r="43" spans="1:3" s="32" customFormat="1" ht="13.95" customHeight="1" x14ac:dyDescent="0.25">
      <c r="A43" s="37" t="s">
        <v>50</v>
      </c>
      <c r="B43" s="38">
        <v>40640.25</v>
      </c>
      <c r="C43" s="40" t="s">
        <v>101</v>
      </c>
    </row>
    <row r="44" spans="1:3" s="32" customFormat="1" ht="13.95" customHeight="1" x14ac:dyDescent="0.25">
      <c r="A44" s="37" t="s">
        <v>50</v>
      </c>
      <c r="B44" s="38">
        <v>150075</v>
      </c>
      <c r="C44" s="40" t="s">
        <v>102</v>
      </c>
    </row>
    <row r="45" spans="1:3" s="32" customFormat="1" ht="13.95" customHeight="1" x14ac:dyDescent="0.25">
      <c r="A45" s="37" t="s">
        <v>50</v>
      </c>
      <c r="B45" s="38">
        <v>165300</v>
      </c>
      <c r="C45" s="40" t="s">
        <v>103</v>
      </c>
    </row>
    <row r="46" spans="1:3" s="32" customFormat="1" ht="13.95" customHeight="1" x14ac:dyDescent="0.25">
      <c r="A46" s="37" t="s">
        <v>51</v>
      </c>
      <c r="B46" s="38">
        <f>23400+40400</f>
        <v>63800</v>
      </c>
      <c r="C46" s="40" t="s">
        <v>104</v>
      </c>
    </row>
    <row r="47" spans="1:3" s="32" customFormat="1" ht="13.95" customHeight="1" x14ac:dyDescent="0.25">
      <c r="A47" s="37" t="s">
        <v>52</v>
      </c>
      <c r="B47" s="38">
        <v>10000</v>
      </c>
      <c r="C47" s="40" t="s">
        <v>105</v>
      </c>
    </row>
    <row r="48" spans="1:3" s="32" customFormat="1" ht="13.95" customHeight="1" x14ac:dyDescent="0.25">
      <c r="A48" s="37" t="s">
        <v>52</v>
      </c>
      <c r="B48" s="38">
        <v>25500</v>
      </c>
      <c r="C48" s="40" t="s">
        <v>106</v>
      </c>
    </row>
    <row r="49" spans="1:3" s="32" customFormat="1" ht="13.95" customHeight="1" x14ac:dyDescent="0.25">
      <c r="A49" s="37" t="s">
        <v>54</v>
      </c>
      <c r="B49" s="38">
        <v>21000</v>
      </c>
      <c r="C49" s="40" t="s">
        <v>70</v>
      </c>
    </row>
    <row r="50" spans="1:3" s="32" customFormat="1" ht="13.95" customHeight="1" x14ac:dyDescent="0.25">
      <c r="A50" s="37" t="s">
        <v>54</v>
      </c>
      <c r="B50" s="38">
        <v>27734</v>
      </c>
      <c r="C50" s="40" t="s">
        <v>109</v>
      </c>
    </row>
    <row r="51" spans="1:3" s="32" customFormat="1" ht="13.95" customHeight="1" x14ac:dyDescent="0.25">
      <c r="A51" s="37" t="s">
        <v>54</v>
      </c>
      <c r="B51" s="38">
        <v>30000</v>
      </c>
      <c r="C51" s="40" t="s">
        <v>81</v>
      </c>
    </row>
    <row r="52" spans="1:3" s="32" customFormat="1" ht="13.95" customHeight="1" x14ac:dyDescent="0.25">
      <c r="A52" s="37" t="s">
        <v>55</v>
      </c>
      <c r="B52" s="38">
        <v>12750</v>
      </c>
      <c r="C52" s="40" t="s">
        <v>110</v>
      </c>
    </row>
    <row r="53" spans="1:3" s="32" customFormat="1" ht="13.95" customHeight="1" x14ac:dyDescent="0.25">
      <c r="A53" s="37" t="s">
        <v>55</v>
      </c>
      <c r="B53" s="38">
        <v>25329</v>
      </c>
      <c r="C53" s="40" t="s">
        <v>111</v>
      </c>
    </row>
    <row r="54" spans="1:3" s="32" customFormat="1" ht="13.95" customHeight="1" x14ac:dyDescent="0.25">
      <c r="A54" s="37" t="s">
        <v>55</v>
      </c>
      <c r="B54" s="38">
        <v>39727</v>
      </c>
      <c r="C54" s="40" t="s">
        <v>113</v>
      </c>
    </row>
    <row r="55" spans="1:3" s="32" customFormat="1" ht="13.95" customHeight="1" x14ac:dyDescent="0.25">
      <c r="A55" s="37" t="s">
        <v>55</v>
      </c>
      <c r="B55" s="38">
        <f>10479.37+56794.52</f>
        <v>67273.89</v>
      </c>
      <c r="C55" s="40" t="s">
        <v>112</v>
      </c>
    </row>
    <row r="56" spans="1:3" s="32" customFormat="1" ht="13.95" customHeight="1" x14ac:dyDescent="0.25">
      <c r="A56" s="37" t="s">
        <v>56</v>
      </c>
      <c r="B56" s="38">
        <v>7574</v>
      </c>
      <c r="C56" s="40" t="s">
        <v>114</v>
      </c>
    </row>
    <row r="57" spans="1:3" s="32" customFormat="1" ht="13.95" customHeight="1" x14ac:dyDescent="0.25">
      <c r="A57" s="37" t="s">
        <v>56</v>
      </c>
      <c r="B57" s="38">
        <v>51000</v>
      </c>
      <c r="C57" s="40" t="s">
        <v>115</v>
      </c>
    </row>
    <row r="58" spans="1:3" s="32" customFormat="1" ht="13.95" customHeight="1" x14ac:dyDescent="0.25">
      <c r="A58" s="37" t="s">
        <v>57</v>
      </c>
      <c r="B58" s="38">
        <v>3003</v>
      </c>
      <c r="C58" s="40" t="s">
        <v>116</v>
      </c>
    </row>
    <row r="59" spans="1:3" s="32" customFormat="1" ht="13.95" customHeight="1" x14ac:dyDescent="0.25">
      <c r="A59" s="37" t="s">
        <v>57</v>
      </c>
      <c r="B59" s="38">
        <v>12384</v>
      </c>
      <c r="C59" s="40" t="s">
        <v>160</v>
      </c>
    </row>
    <row r="60" spans="1:3" s="32" customFormat="1" ht="13.95" customHeight="1" x14ac:dyDescent="0.25">
      <c r="A60" s="37" t="s">
        <v>57</v>
      </c>
      <c r="B60" s="38">
        <v>12700</v>
      </c>
      <c r="C60" s="40" t="s">
        <v>117</v>
      </c>
    </row>
    <row r="61" spans="1:3" s="32" customFormat="1" ht="13.95" customHeight="1" x14ac:dyDescent="0.25">
      <c r="A61" s="37" t="s">
        <v>57</v>
      </c>
      <c r="B61" s="38">
        <v>25000</v>
      </c>
      <c r="C61" s="40" t="s">
        <v>118</v>
      </c>
    </row>
    <row r="62" spans="1:3" s="32" customFormat="1" ht="13.95" customHeight="1" x14ac:dyDescent="0.25">
      <c r="A62" s="37" t="s">
        <v>57</v>
      </c>
      <c r="B62" s="38">
        <f>34500+34500</f>
        <v>69000</v>
      </c>
      <c r="C62" s="40" t="s">
        <v>119</v>
      </c>
    </row>
    <row r="63" spans="1:3" s="32" customFormat="1" ht="13.95" customHeight="1" x14ac:dyDescent="0.25">
      <c r="A63" s="37" t="s">
        <v>57</v>
      </c>
      <c r="B63" s="38">
        <v>37059.660000000003</v>
      </c>
      <c r="C63" s="40" t="s">
        <v>120</v>
      </c>
    </row>
    <row r="64" spans="1:3" s="32" customFormat="1" ht="13.95" customHeight="1" x14ac:dyDescent="0.25">
      <c r="A64" s="37" t="s">
        <v>58</v>
      </c>
      <c r="B64" s="38">
        <v>10638</v>
      </c>
      <c r="C64" s="40" t="s">
        <v>121</v>
      </c>
    </row>
    <row r="65" spans="1:3" s="32" customFormat="1" ht="13.95" customHeight="1" x14ac:dyDescent="0.25">
      <c r="A65" s="37" t="s">
        <v>58</v>
      </c>
      <c r="B65" s="38">
        <v>11665</v>
      </c>
      <c r="C65" s="40" t="s">
        <v>122</v>
      </c>
    </row>
    <row r="66" spans="1:3" s="32" customFormat="1" ht="13.95" customHeight="1" x14ac:dyDescent="0.25">
      <c r="A66" s="37" t="s">
        <v>59</v>
      </c>
      <c r="B66" s="38">
        <v>4890</v>
      </c>
      <c r="C66" s="40" t="s">
        <v>123</v>
      </c>
    </row>
    <row r="67" spans="1:3" s="32" customFormat="1" ht="13.95" customHeight="1" x14ac:dyDescent="0.25">
      <c r="A67" s="37" t="s">
        <v>59</v>
      </c>
      <c r="B67" s="38">
        <v>16060</v>
      </c>
      <c r="C67" s="40" t="s">
        <v>124</v>
      </c>
    </row>
    <row r="68" spans="1:3" s="32" customFormat="1" ht="13.95" customHeight="1" x14ac:dyDescent="0.25">
      <c r="A68" s="37" t="s">
        <v>59</v>
      </c>
      <c r="B68" s="38">
        <f>192487+624771.92</f>
        <v>817258.92</v>
      </c>
      <c r="C68" s="40" t="s">
        <v>125</v>
      </c>
    </row>
    <row r="69" spans="1:3" s="32" customFormat="1" ht="13.95" customHeight="1" x14ac:dyDescent="0.25">
      <c r="A69" s="37" t="s">
        <v>60</v>
      </c>
      <c r="B69" s="38">
        <v>10049.99</v>
      </c>
      <c r="C69" s="40" t="s">
        <v>126</v>
      </c>
    </row>
    <row r="70" spans="1:3" s="32" customFormat="1" ht="13.95" customHeight="1" x14ac:dyDescent="0.25">
      <c r="A70" s="37" t="s">
        <v>60</v>
      </c>
      <c r="B70" s="38">
        <v>37786</v>
      </c>
      <c r="C70" s="41" t="s">
        <v>127</v>
      </c>
    </row>
    <row r="71" spans="1:3" s="32" customFormat="1" ht="13.95" customHeight="1" x14ac:dyDescent="0.25">
      <c r="A71" s="37" t="s">
        <v>60</v>
      </c>
      <c r="B71" s="8">
        <v>48000</v>
      </c>
      <c r="C71" s="4" t="s">
        <v>128</v>
      </c>
    </row>
    <row r="72" spans="1:3" s="50" customFormat="1" ht="13.95" customHeight="1" x14ac:dyDescent="0.25">
      <c r="A72" s="48">
        <v>46080</v>
      </c>
      <c r="B72" s="42">
        <v>53055</v>
      </c>
      <c r="C72" s="49" t="s">
        <v>129</v>
      </c>
    </row>
    <row r="73" spans="1:3" ht="13.95" customHeight="1" x14ac:dyDescent="0.25">
      <c r="A73" s="33"/>
      <c r="B73" s="34">
        <v>3756485.76</v>
      </c>
      <c r="C73" s="34" t="s">
        <v>29</v>
      </c>
    </row>
    <row r="74" spans="1:3" s="4" customFormat="1" ht="13.95" customHeight="1" x14ac:dyDescent="0.3">
      <c r="A74" s="33"/>
      <c r="B74" s="34">
        <v>295165.86</v>
      </c>
      <c r="C74" s="34" t="s">
        <v>30</v>
      </c>
    </row>
    <row r="75" spans="1:3" s="4" customFormat="1" x14ac:dyDescent="0.3">
      <c r="A75" s="9" t="s">
        <v>2</v>
      </c>
      <c r="B75" s="10">
        <f>SUM(B3:B74)</f>
        <v>6821228.3999999994</v>
      </c>
      <c r="C75" s="11"/>
    </row>
    <row r="76" spans="1:3" ht="15" customHeight="1" x14ac:dyDescent="0.25">
      <c r="A76" s="31" t="s">
        <v>20</v>
      </c>
      <c r="B76" s="25"/>
      <c r="C76" s="26"/>
    </row>
    <row r="77" spans="1:3" s="4" customFormat="1" ht="30" customHeight="1" x14ac:dyDescent="0.3">
      <c r="A77" s="45" t="s">
        <v>33</v>
      </c>
      <c r="B77" s="45"/>
      <c r="C77" s="45"/>
    </row>
    <row r="78" spans="1:3" x14ac:dyDescent="0.25">
      <c r="A78" s="33">
        <v>46078</v>
      </c>
      <c r="B78" s="34">
        <f>249000+264120</f>
        <v>513120</v>
      </c>
      <c r="C78" s="34" t="s">
        <v>130</v>
      </c>
    </row>
    <row r="79" spans="1:3" x14ac:dyDescent="0.25">
      <c r="A79" s="33"/>
      <c r="B79" s="34">
        <v>470310.5</v>
      </c>
      <c r="C79" s="34" t="s">
        <v>29</v>
      </c>
    </row>
    <row r="80" spans="1:3" s="4" customFormat="1" x14ac:dyDescent="0.3">
      <c r="A80" s="33"/>
      <c r="B80" s="34">
        <v>36684.22</v>
      </c>
      <c r="C80" s="34" t="s">
        <v>30</v>
      </c>
    </row>
    <row r="81" spans="1:3" s="4" customFormat="1" x14ac:dyDescent="0.3">
      <c r="A81" s="9" t="s">
        <v>2</v>
      </c>
      <c r="B81" s="10">
        <f>SUM(B78:B80)</f>
        <v>1020114.72</v>
      </c>
      <c r="C81" s="11"/>
    </row>
    <row r="82" spans="1:3" s="22" customFormat="1" x14ac:dyDescent="0.3">
      <c r="A82" s="30" t="s">
        <v>21</v>
      </c>
      <c r="B82" s="27"/>
    </row>
    <row r="83" spans="1:3" s="4" customFormat="1" ht="30" customHeight="1" x14ac:dyDescent="0.3">
      <c r="A83" s="43" t="s">
        <v>26</v>
      </c>
      <c r="B83" s="44"/>
      <c r="C83" s="44"/>
    </row>
    <row r="84" spans="1:3" s="32" customFormat="1" ht="13.8" customHeight="1" x14ac:dyDescent="0.25">
      <c r="A84" s="39" t="s">
        <v>43</v>
      </c>
      <c r="B84" s="34">
        <v>325119</v>
      </c>
      <c r="C84" s="32" t="s">
        <v>131</v>
      </c>
    </row>
    <row r="85" spans="1:3" s="32" customFormat="1" ht="13.8" customHeight="1" x14ac:dyDescent="0.25">
      <c r="A85" s="39" t="s">
        <v>45</v>
      </c>
      <c r="B85" s="34">
        <v>2898</v>
      </c>
      <c r="C85" s="32" t="s">
        <v>132</v>
      </c>
    </row>
    <row r="86" spans="1:3" s="32" customFormat="1" ht="13.8" customHeight="1" x14ac:dyDescent="0.25">
      <c r="A86" s="39" t="s">
        <v>45</v>
      </c>
      <c r="B86" s="34">
        <v>85000</v>
      </c>
      <c r="C86" s="32" t="s">
        <v>135</v>
      </c>
    </row>
    <row r="87" spans="1:3" s="32" customFormat="1" ht="13.8" customHeight="1" x14ac:dyDescent="0.25">
      <c r="A87" s="39" t="s">
        <v>48</v>
      </c>
      <c r="B87" s="34">
        <v>60000</v>
      </c>
      <c r="C87" s="32" t="s">
        <v>134</v>
      </c>
    </row>
    <row r="88" spans="1:3" s="32" customFormat="1" ht="13.8" customHeight="1" x14ac:dyDescent="0.25">
      <c r="A88" s="39" t="s">
        <v>48</v>
      </c>
      <c r="B88" s="34">
        <v>267500</v>
      </c>
      <c r="C88" s="32" t="s">
        <v>133</v>
      </c>
    </row>
    <row r="89" spans="1:3" s="32" customFormat="1" ht="13.8" customHeight="1" x14ac:dyDescent="0.25">
      <c r="A89" s="39" t="s">
        <v>51</v>
      </c>
      <c r="B89" s="34">
        <f>34650+49350</f>
        <v>84000</v>
      </c>
      <c r="C89" s="32" t="s">
        <v>136</v>
      </c>
    </row>
    <row r="90" spans="1:3" s="32" customFormat="1" ht="13.8" customHeight="1" x14ac:dyDescent="0.25">
      <c r="A90" s="39" t="s">
        <v>52</v>
      </c>
      <c r="B90" s="34">
        <v>9050</v>
      </c>
      <c r="C90" s="32" t="s">
        <v>137</v>
      </c>
    </row>
    <row r="91" spans="1:3" s="32" customFormat="1" ht="13.8" customHeight="1" x14ac:dyDescent="0.25">
      <c r="A91" s="39" t="s">
        <v>53</v>
      </c>
      <c r="B91" s="34">
        <f>28500+69300+39900+31500+71400</f>
        <v>240600</v>
      </c>
      <c r="C91" s="32" t="s">
        <v>138</v>
      </c>
    </row>
    <row r="92" spans="1:3" s="32" customFormat="1" ht="13.8" customHeight="1" x14ac:dyDescent="0.25">
      <c r="A92" s="39" t="s">
        <v>53</v>
      </c>
      <c r="B92" s="34">
        <v>100000</v>
      </c>
      <c r="C92" s="32" t="s">
        <v>139</v>
      </c>
    </row>
    <row r="93" spans="1:3" s="32" customFormat="1" ht="13.8" customHeight="1" x14ac:dyDescent="0.25">
      <c r="A93" s="39" t="s">
        <v>54</v>
      </c>
      <c r="B93" s="34">
        <v>100000</v>
      </c>
      <c r="C93" s="32" t="s">
        <v>140</v>
      </c>
    </row>
    <row r="94" spans="1:3" s="32" customFormat="1" ht="13.95" customHeight="1" x14ac:dyDescent="0.25">
      <c r="A94" s="37" t="s">
        <v>54</v>
      </c>
      <c r="B94" s="38">
        <v>25000</v>
      </c>
      <c r="C94" s="40" t="s">
        <v>108</v>
      </c>
    </row>
    <row r="95" spans="1:3" s="32" customFormat="1" ht="13.8" customHeight="1" x14ac:dyDescent="0.25">
      <c r="A95" s="39" t="s">
        <v>55</v>
      </c>
      <c r="B95" s="34">
        <v>83700</v>
      </c>
      <c r="C95" s="32" t="s">
        <v>141</v>
      </c>
    </row>
    <row r="96" spans="1:3" s="32" customFormat="1" ht="13.8" customHeight="1" x14ac:dyDescent="0.25">
      <c r="A96" s="39" t="s">
        <v>57</v>
      </c>
      <c r="B96" s="34">
        <v>24000</v>
      </c>
      <c r="C96" s="32" t="s">
        <v>142</v>
      </c>
    </row>
    <row r="97" spans="1:3" s="32" customFormat="1" ht="13.8" customHeight="1" x14ac:dyDescent="0.25">
      <c r="A97" s="39" t="s">
        <v>57</v>
      </c>
      <c r="B97" s="34">
        <f>12875+16000</f>
        <v>28875</v>
      </c>
      <c r="C97" s="32" t="s">
        <v>143</v>
      </c>
    </row>
    <row r="98" spans="1:3" s="32" customFormat="1" ht="13.8" customHeight="1" x14ac:dyDescent="0.25">
      <c r="A98" s="39" t="s">
        <v>57</v>
      </c>
      <c r="B98" s="34">
        <v>32000</v>
      </c>
      <c r="C98" s="32" t="s">
        <v>144</v>
      </c>
    </row>
    <row r="99" spans="1:3" s="32" customFormat="1" ht="13.8" customHeight="1" x14ac:dyDescent="0.25">
      <c r="A99" s="39" t="s">
        <v>57</v>
      </c>
      <c r="B99" s="34">
        <v>70000</v>
      </c>
      <c r="C99" s="32" t="s">
        <v>145</v>
      </c>
    </row>
    <row r="100" spans="1:3" s="32" customFormat="1" ht="13.8" customHeight="1" x14ac:dyDescent="0.25">
      <c r="A100" s="39" t="s">
        <v>58</v>
      </c>
      <c r="B100" s="34">
        <v>11000</v>
      </c>
      <c r="C100" s="32" t="s">
        <v>146</v>
      </c>
    </row>
    <row r="101" spans="1:3" s="32" customFormat="1" ht="13.8" customHeight="1" x14ac:dyDescent="0.25">
      <c r="A101" s="39" t="s">
        <v>58</v>
      </c>
      <c r="B101" s="34">
        <v>15000</v>
      </c>
      <c r="C101" s="32" t="s">
        <v>147</v>
      </c>
    </row>
    <row r="102" spans="1:3" s="32" customFormat="1" ht="13.8" customHeight="1" x14ac:dyDescent="0.25">
      <c r="A102" s="39" t="s">
        <v>59</v>
      </c>
      <c r="B102" s="34">
        <f>3048+15352+21198</f>
        <v>39598</v>
      </c>
      <c r="C102" s="32" t="s">
        <v>148</v>
      </c>
    </row>
    <row r="103" spans="1:3" s="32" customFormat="1" ht="13.8" customHeight="1" x14ac:dyDescent="0.25">
      <c r="A103" s="39" t="s">
        <v>59</v>
      </c>
      <c r="B103" s="34">
        <f>86360+225640+88.73</f>
        <v>312088.73</v>
      </c>
      <c r="C103" s="32" t="s">
        <v>149</v>
      </c>
    </row>
    <row r="104" spans="1:3" s="32" customFormat="1" ht="13.8" customHeight="1" x14ac:dyDescent="0.25">
      <c r="A104" s="39" t="s">
        <v>60</v>
      </c>
      <c r="B104" s="34">
        <v>244000</v>
      </c>
      <c r="C104" s="32" t="s">
        <v>150</v>
      </c>
    </row>
    <row r="105" spans="1:3" x14ac:dyDescent="0.25">
      <c r="A105" s="34"/>
      <c r="B105" s="34">
        <v>722808.27</v>
      </c>
      <c r="C105" s="34" t="s">
        <v>29</v>
      </c>
    </row>
    <row r="106" spans="1:3" s="4" customFormat="1" x14ac:dyDescent="0.3">
      <c r="A106" s="34"/>
      <c r="B106" s="34">
        <v>69976.66</v>
      </c>
      <c r="C106" s="34" t="s">
        <v>30</v>
      </c>
    </row>
    <row r="107" spans="1:3" s="4" customFormat="1" x14ac:dyDescent="0.3">
      <c r="A107" s="9" t="s">
        <v>2</v>
      </c>
      <c r="B107" s="10">
        <f>SUM(B84:B106)</f>
        <v>2952213.66</v>
      </c>
      <c r="C107" s="11"/>
    </row>
    <row r="108" spans="1:3" s="4" customFormat="1" x14ac:dyDescent="0.3">
      <c r="A108" s="30" t="s">
        <v>23</v>
      </c>
      <c r="B108" s="27"/>
      <c r="C108" s="22"/>
    </row>
    <row r="109" spans="1:3" s="4" customFormat="1" ht="30" customHeight="1" x14ac:dyDescent="0.3">
      <c r="A109" s="43" t="s">
        <v>27</v>
      </c>
      <c r="B109" s="44"/>
      <c r="C109" s="44"/>
    </row>
    <row r="110" spans="1:3" s="28" customFormat="1" ht="13.8" customHeight="1" x14ac:dyDescent="0.3">
      <c r="A110" s="34" t="s">
        <v>43</v>
      </c>
      <c r="B110" s="34">
        <v>70035</v>
      </c>
      <c r="C110" s="34" t="s">
        <v>151</v>
      </c>
    </row>
    <row r="111" spans="1:3" s="28" customFormat="1" ht="13.8" customHeight="1" x14ac:dyDescent="0.3">
      <c r="A111" s="34" t="s">
        <v>43</v>
      </c>
      <c r="B111" s="34">
        <v>130000</v>
      </c>
      <c r="C111" s="34" t="s">
        <v>61</v>
      </c>
    </row>
    <row r="112" spans="1:3" s="28" customFormat="1" ht="13.8" customHeight="1" x14ac:dyDescent="0.3">
      <c r="A112" s="34" t="s">
        <v>43</v>
      </c>
      <c r="B112" s="34">
        <v>670000</v>
      </c>
      <c r="C112" s="34" t="s">
        <v>152</v>
      </c>
    </row>
    <row r="113" spans="1:3" s="28" customFormat="1" ht="13.8" customHeight="1" x14ac:dyDescent="0.3">
      <c r="A113" s="34" t="s">
        <v>46</v>
      </c>
      <c r="B113" s="34">
        <v>3820</v>
      </c>
      <c r="C113" s="34" t="s">
        <v>153</v>
      </c>
    </row>
    <row r="114" spans="1:3" s="28" customFormat="1" ht="13.8" customHeight="1" x14ac:dyDescent="0.3">
      <c r="A114" s="34" t="s">
        <v>46</v>
      </c>
      <c r="B114" s="34">
        <v>272677</v>
      </c>
      <c r="C114" s="34" t="s">
        <v>154</v>
      </c>
    </row>
    <row r="115" spans="1:3" s="28" customFormat="1" ht="13.8" customHeight="1" x14ac:dyDescent="0.3">
      <c r="A115" s="34" t="s">
        <v>47</v>
      </c>
      <c r="B115" s="34">
        <v>21280</v>
      </c>
      <c r="C115" s="34" t="s">
        <v>155</v>
      </c>
    </row>
    <row r="116" spans="1:3" s="28" customFormat="1" ht="13.8" customHeight="1" x14ac:dyDescent="0.3">
      <c r="A116" s="34" t="s">
        <v>48</v>
      </c>
      <c r="B116" s="34">
        <v>25000</v>
      </c>
      <c r="C116" s="34" t="s">
        <v>157</v>
      </c>
    </row>
    <row r="117" spans="1:3" s="28" customFormat="1" ht="13.8" customHeight="1" x14ac:dyDescent="0.3">
      <c r="A117" s="34" t="s">
        <v>50</v>
      </c>
      <c r="B117" s="34">
        <v>14562.06</v>
      </c>
      <c r="C117" s="34" t="s">
        <v>156</v>
      </c>
    </row>
    <row r="118" spans="1:3" s="28" customFormat="1" ht="13.8" customHeight="1" x14ac:dyDescent="0.3">
      <c r="A118" s="34" t="s">
        <v>52</v>
      </c>
      <c r="B118" s="34">
        <v>100000</v>
      </c>
      <c r="C118" s="34" t="s">
        <v>62</v>
      </c>
    </row>
    <row r="119" spans="1:3" s="28" customFormat="1" ht="13.8" customHeight="1" x14ac:dyDescent="0.3">
      <c r="A119" s="34" t="s">
        <v>55</v>
      </c>
      <c r="B119" s="34">
        <v>13023.3</v>
      </c>
      <c r="C119" s="34" t="s">
        <v>158</v>
      </c>
    </row>
    <row r="120" spans="1:3" s="28" customFormat="1" ht="13.8" customHeight="1" x14ac:dyDescent="0.3">
      <c r="A120" s="34" t="s">
        <v>59</v>
      </c>
      <c r="B120" s="34">
        <v>8900</v>
      </c>
      <c r="C120" s="34" t="s">
        <v>159</v>
      </c>
    </row>
    <row r="121" spans="1:3" ht="13.8" customHeight="1" x14ac:dyDescent="0.25">
      <c r="A121" s="33"/>
      <c r="B121" s="34">
        <v>1483892.48</v>
      </c>
      <c r="C121" s="4" t="s">
        <v>29</v>
      </c>
    </row>
    <row r="122" spans="1:3" s="28" customFormat="1" ht="13.8" customHeight="1" x14ac:dyDescent="0.25">
      <c r="A122" s="33"/>
      <c r="B122" s="34">
        <v>121861.64</v>
      </c>
      <c r="C122" s="32" t="s">
        <v>30</v>
      </c>
    </row>
    <row r="123" spans="1:3" x14ac:dyDescent="0.25">
      <c r="A123" s="12" t="s">
        <v>2</v>
      </c>
      <c r="B123" s="14">
        <f>SUM(B110:B122)</f>
        <v>2935051.48</v>
      </c>
      <c r="C123" s="15"/>
    </row>
    <row r="124" spans="1:3" s="4" customFormat="1" x14ac:dyDescent="0.3">
      <c r="A124" s="46" t="s">
        <v>3</v>
      </c>
      <c r="B124" s="47"/>
      <c r="C124" s="47"/>
    </row>
    <row r="125" spans="1:3" s="4" customFormat="1" ht="27.6" x14ac:dyDescent="0.3">
      <c r="A125" s="35"/>
      <c r="B125" s="36">
        <f>1045703.36+222000</f>
        <v>1267703.3599999999</v>
      </c>
      <c r="C125" s="34" t="s">
        <v>32</v>
      </c>
    </row>
    <row r="126" spans="1:3" x14ac:dyDescent="0.25">
      <c r="A126" s="33"/>
      <c r="B126" s="34">
        <v>511971.9</v>
      </c>
      <c r="C126" s="34" t="s">
        <v>29</v>
      </c>
    </row>
    <row r="127" spans="1:3" x14ac:dyDescent="0.25">
      <c r="A127" s="33"/>
      <c r="B127" s="34">
        <v>38832.199999999997</v>
      </c>
      <c r="C127" s="34" t="s">
        <v>30</v>
      </c>
    </row>
    <row r="128" spans="1:3" x14ac:dyDescent="0.25">
      <c r="A128" s="33"/>
      <c r="B128" s="34">
        <v>50383.33</v>
      </c>
      <c r="C128" s="34" t="s">
        <v>31</v>
      </c>
    </row>
    <row r="129" spans="1:3" x14ac:dyDescent="0.25">
      <c r="A129" s="12" t="s">
        <v>2</v>
      </c>
      <c r="B129" s="14">
        <f>SUM(B125:B128)</f>
        <v>1868890.7899999998</v>
      </c>
      <c r="C129" s="15"/>
    </row>
    <row r="130" spans="1:3" x14ac:dyDescent="0.25">
      <c r="A130" s="19"/>
      <c r="B130" s="20">
        <f>B129+B123+B107+B81+B75</f>
        <v>15597499.050000001</v>
      </c>
      <c r="C130" s="21" t="s">
        <v>5</v>
      </c>
    </row>
    <row r="131" spans="1:3" x14ac:dyDescent="0.25">
      <c r="B131" s="3"/>
    </row>
    <row r="132" spans="1:3" x14ac:dyDescent="0.25">
      <c r="C132" s="3"/>
    </row>
    <row r="133" spans="1:3" x14ac:dyDescent="0.25">
      <c r="C133" s="7"/>
    </row>
    <row r="134" spans="1:3" x14ac:dyDescent="0.25">
      <c r="C134" s="13"/>
    </row>
    <row r="135" spans="1:3" x14ac:dyDescent="0.25">
      <c r="C135" s="13"/>
    </row>
    <row r="136" spans="1:3" x14ac:dyDescent="0.25">
      <c r="C136" s="13"/>
    </row>
    <row r="137" spans="1:3" x14ac:dyDescent="0.25">
      <c r="C137" s="13"/>
    </row>
    <row r="138" spans="1:3" x14ac:dyDescent="0.25">
      <c r="C138" s="13"/>
    </row>
    <row r="139" spans="1:3" x14ac:dyDescent="0.25">
      <c r="C139" s="3"/>
    </row>
    <row r="140" spans="1:3" x14ac:dyDescent="0.25">
      <c r="C140" s="13"/>
    </row>
    <row r="141" spans="1:3" x14ac:dyDescent="0.25">
      <c r="C141" s="13"/>
    </row>
  </sheetData>
  <mergeCells count="5">
    <mergeCell ref="A2:C2"/>
    <mergeCell ref="A77:C77"/>
    <mergeCell ref="A124:C124"/>
    <mergeCell ref="A83:C83"/>
    <mergeCell ref="A109:C109"/>
  </mergeCells>
  <phoneticPr fontId="5" type="noConversion"/>
  <pageMargins left="0.25" right="0.25" top="0.75" bottom="0.75" header="0.3" footer="0.3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Поступления</vt:lpstr>
      <vt:lpstr>Расходы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Юляшка</dc:creator>
  <cp:lastModifiedBy>Пользователь</cp:lastModifiedBy>
  <cp:lastPrinted>2017-08-23T15:27:46Z</cp:lastPrinted>
  <dcterms:created xsi:type="dcterms:W3CDTF">2017-04-06T09:22:47Z</dcterms:created>
  <dcterms:modified xsi:type="dcterms:W3CDTF">2026-06-15T09:29:45Z</dcterms:modified>
</cp:coreProperties>
</file>