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Обмен\БФ НИКА\Отчеты для сайта\2021\Январь\"/>
    </mc:Choice>
  </mc:AlternateContent>
  <xr:revisionPtr revIDLastSave="0" documentId="13_ncr:1_{7D35DCC3-98AA-4A0A-A4A9-BF2915DBDE71}" xr6:coauthVersionLast="47" xr6:coauthVersionMax="47" xr10:uidLastSave="{00000000-0000-0000-0000-000000000000}"/>
  <bookViews>
    <workbookView xWindow="-120" yWindow="-120" windowWidth="20730" windowHeight="11160" tabRatio="781" activeTab="2" xr2:uid="{00000000-000D-0000-FFFF-FFFF00000000}"/>
  </bookViews>
  <sheets>
    <sheet name="Отчет общий" sheetId="1" r:id="rId1"/>
    <sheet name="Расходы" sheetId="6" r:id="rId2"/>
    <sheet name="Поступления" sheetId="14" r:id="rId3"/>
  </sheets>
  <calcPr calcId="191029"/>
</workbook>
</file>

<file path=xl/calcChain.xml><?xml version="1.0" encoding="utf-8"?>
<calcChain xmlns="http://schemas.openxmlformats.org/spreadsheetml/2006/main">
  <c r="D3" i="14" l="1"/>
  <c r="B6" i="6"/>
  <c r="B5" i="6"/>
  <c r="B49" i="6"/>
  <c r="B35" i="6"/>
  <c r="B32" i="6"/>
  <c r="B7" i="6"/>
  <c r="B9" i="6"/>
  <c r="B18" i="14" l="1"/>
  <c r="B12" i="14"/>
  <c r="C13" i="1"/>
  <c r="C15" i="6"/>
  <c r="C8" i="6"/>
  <c r="D9" i="14" l="1"/>
  <c r="D17" i="14"/>
  <c r="C39" i="6"/>
  <c r="C37" i="6"/>
  <c r="C22" i="6"/>
  <c r="C3" i="6"/>
  <c r="C1" i="6" l="1"/>
  <c r="C17" i="1" s="1"/>
  <c r="D1" i="14"/>
  <c r="C15" i="1" s="1"/>
  <c r="C19" i="1" l="1"/>
</calcChain>
</file>

<file path=xl/sharedStrings.xml><?xml version="1.0" encoding="utf-8"?>
<sst xmlns="http://schemas.openxmlformats.org/spreadsheetml/2006/main" count="99" uniqueCount="77">
  <si>
    <t>Поступления на уставную деятельность</t>
  </si>
  <si>
    <t>Произведенные расходы</t>
  </si>
  <si>
    <t>Расходы на уставную деятельность</t>
  </si>
  <si>
    <t>Сумма</t>
  </si>
  <si>
    <t>Назначение платежа</t>
  </si>
  <si>
    <t>Статья расхода</t>
  </si>
  <si>
    <t>Остаток средств на начало периода</t>
  </si>
  <si>
    <t>Остаток средств на конец периода</t>
  </si>
  <si>
    <t>Административные и прочие расходы</t>
  </si>
  <si>
    <t xml:space="preserve"> о полученных средствах и произведенных расходах</t>
  </si>
  <si>
    <t>ФИНАНСОВЫЙ ОТЧЕТ</t>
  </si>
  <si>
    <t>*Детализация поступлений и произведенных расходов в соответствующих вкладках файла.</t>
  </si>
  <si>
    <t>Благотворительные пожертвования от юридических лиц</t>
  </si>
  <si>
    <t>Просвещение и мероприятия</t>
  </si>
  <si>
    <r>
      <t xml:space="preserve">Умная забота
</t>
    </r>
    <r>
      <rPr>
        <b/>
        <i/>
        <sz val="10"/>
        <color indexed="8"/>
        <rFont val="Times New Roman"/>
        <family val="1"/>
        <charset val="204"/>
      </rPr>
      <t>стерилизация и кастрация животных, ОСВВ</t>
    </r>
  </si>
  <si>
    <t>Благотворительное пожертвование</t>
  </si>
  <si>
    <r>
      <t xml:space="preserve">Дом для животных "Ника"
</t>
    </r>
    <r>
      <rPr>
        <b/>
        <i/>
        <sz val="10"/>
        <color indexed="8"/>
        <rFont val="Times New Roman"/>
        <family val="1"/>
        <charset val="204"/>
      </rPr>
      <t>содержание животных</t>
    </r>
  </si>
  <si>
    <t>Благотворительные пожертвования от физических лиц</t>
  </si>
  <si>
    <t>Прочие поступления</t>
  </si>
  <si>
    <t>Комиссия банка</t>
  </si>
  <si>
    <t>Расчетный счет фонда в ПАО "Промсвязьбанк"</t>
  </si>
  <si>
    <t>Расчетный счет фонда в ПАО "Сбербанк"</t>
  </si>
  <si>
    <t>Платежная система CloudPayments на сайте фонда</t>
  </si>
  <si>
    <t>Источник / отправитель</t>
  </si>
  <si>
    <t>Дата / период</t>
  </si>
  <si>
    <t>Портал Добро Mail.Ru</t>
  </si>
  <si>
    <r>
      <t xml:space="preserve">Скорая помощь 
</t>
    </r>
    <r>
      <rPr>
        <b/>
        <i/>
        <sz val="10"/>
        <color indexed="8"/>
        <rFont val="Times New Roman"/>
        <family val="1"/>
        <charset val="204"/>
      </rPr>
      <t>лечение животных</t>
    </r>
  </si>
  <si>
    <r>
      <t xml:space="preserve">Центр "Мокрый нос" 
</t>
    </r>
    <r>
      <rPr>
        <b/>
        <i/>
        <sz val="10"/>
        <color indexed="8"/>
        <rFont val="Times New Roman"/>
        <family val="1"/>
        <charset val="204"/>
      </rPr>
      <t>строительство и содержание центра</t>
    </r>
  </si>
  <si>
    <t>Лекарственные препараты</t>
  </si>
  <si>
    <t>Проценты по договору РКО</t>
  </si>
  <si>
    <t>Сбербанк</t>
  </si>
  <si>
    <t>Перевод собственных средств внутри одного ЮЛ</t>
  </si>
  <si>
    <t xml:space="preserve">Sms на короткий номер 3434 </t>
  </si>
  <si>
    <t>БФ "Нужна помощь"</t>
  </si>
  <si>
    <t>Услуги по ОСВВ</t>
  </si>
  <si>
    <t>Администрация городского округа Мытищи МО</t>
  </si>
  <si>
    <t>Почтовые расходы</t>
  </si>
  <si>
    <t>ПАО "Промсвязьбанк"</t>
  </si>
  <si>
    <t>ООО Компания "МААТ"</t>
  </si>
  <si>
    <t>Миллион призов</t>
  </si>
  <si>
    <t>Топливо для автомобилей</t>
  </si>
  <si>
    <t>Мос.Ру ( Душевная Москва)</t>
  </si>
  <si>
    <t>Корм для собак</t>
  </si>
  <si>
    <t>Хозяйственные принадлежности</t>
  </si>
  <si>
    <t>Ремонт автомобиля</t>
  </si>
  <si>
    <t>Строительные материалы LM</t>
  </si>
  <si>
    <t>Ветеринарные услуги в декабре</t>
  </si>
  <si>
    <t>Дезинфекция, дезинсенция, дератизация</t>
  </si>
  <si>
    <t>Лекарственные препараты и медицинские расходники</t>
  </si>
  <si>
    <t>Дезинфекция, дезинсекция, дератизация</t>
  </si>
  <si>
    <t>АО ДИЗАЙН ЦЕНТР "СОЮЗ"</t>
  </si>
  <si>
    <t>ООО "БИЛДИНГ ПРО"</t>
  </si>
  <si>
    <t>Возрат денежных средств в связи с отменой мероприятия</t>
  </si>
  <si>
    <t>Сардельки для приема таблеток</t>
  </si>
  <si>
    <t>Прием врача, УЗИ, собака Дан, собака Габи, клиника 101 Долматинец</t>
  </si>
  <si>
    <t>Абонентская плата за услуги связи в декабре</t>
  </si>
  <si>
    <t>Оплата за использование программы Контур Экстерн, абонентское обслуживание</t>
  </si>
  <si>
    <t>Канцелярские товары, хозяйственные товары</t>
  </si>
  <si>
    <t>Оплата за пользование ПО "DOSTAVISTA", расходы на доставку</t>
  </si>
  <si>
    <t>Прием врача, собака Мухтар, кошка Аврора, кошка Кассандра, кот Батист, энуклеация глаза кот Марс</t>
  </si>
  <si>
    <t>Покупка дверей стеклянных, фурнитура для дверей</t>
  </si>
  <si>
    <t>Оплата курсов УЗИ для вет.врача</t>
  </si>
  <si>
    <t>Покупка бирок для собак</t>
  </si>
  <si>
    <t>Покупка морозильной камеры в вет.клинику</t>
  </si>
  <si>
    <t>Оплата за журналы учета и регистрации (ОСВВ)</t>
  </si>
  <si>
    <t>Ветеринарные препараты, мед.расходники</t>
  </si>
  <si>
    <t>Оплата услуг Зоотакси</t>
  </si>
  <si>
    <t>Покупка автомобиля (передвижной ветеринарный комплекс)</t>
  </si>
  <si>
    <t xml:space="preserve">Оплата услуг по проведению операций по стериализации и кастрации </t>
  </si>
  <si>
    <t>Консультационные услуги (курс "От намерений к результатам")</t>
  </si>
  <si>
    <t>Покупка ноутбука Lenovo</t>
  </si>
  <si>
    <t xml:space="preserve"> за январь 2021 года</t>
  </si>
  <si>
    <t>Оплата труда</t>
  </si>
  <si>
    <t xml:space="preserve">Оплата труда </t>
  </si>
  <si>
    <t xml:space="preserve">Налоги и взносы в бюджет </t>
  </si>
  <si>
    <t>Вакцины для животных</t>
  </si>
  <si>
    <t>STONEX FINANCIAL LTD (Benevity)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</si>
</sst>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р.&quot;"/>
    <numFmt numFmtId="165" formatCode="dd\.mm\.yyyy"/>
    <numFmt numFmtId="166" formatCode="[$-419]mmmm\ yyyy;@"/>
  </numFmts>
  <fonts count="17" x14ac:knownFonts="1">
    <font>
      <sz val="11"/>
      <color indexed="8"/>
      <name val="Calibri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color indexed="8"/>
      <name val="Georgia"/>
      <family val="1"/>
      <charset val="204"/>
    </font>
    <font>
      <b/>
      <sz val="12"/>
      <color indexed="8"/>
      <name val="Georgia"/>
      <family val="1"/>
      <charset val="204"/>
    </font>
    <font>
      <sz val="12"/>
      <color indexed="8"/>
      <name val="Georgia"/>
      <family val="1"/>
      <charset val="204"/>
    </font>
    <font>
      <b/>
      <i/>
      <sz val="11"/>
      <color indexed="8"/>
      <name val="Calibri"/>
      <family val="2"/>
      <charset val="204"/>
    </font>
    <font>
      <b/>
      <i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b/>
      <i/>
      <sz val="14"/>
      <color rgb="FF2D4E77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Times New Roman"/>
      <family val="2"/>
    </font>
    <font>
      <b/>
      <sz val="14"/>
      <color theme="6" tint="-0.499984740745262"/>
      <name val="Georgia"/>
      <family val="1"/>
      <charset val="204"/>
    </font>
    <font>
      <b/>
      <sz val="16"/>
      <color theme="6" tint="-0.499984740745262"/>
      <name val="Georgia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 applyFill="0" applyProtection="0"/>
  </cellStyleXfs>
  <cellXfs count="98">
    <xf numFmtId="0" fontId="0" fillId="0" borderId="0" xfId="0" applyFill="1" applyProtection="1"/>
    <xf numFmtId="0" fontId="0" fillId="0" borderId="0" xfId="0" applyFill="1" applyAlignment="1" applyProtection="1">
      <alignment horizontal="center" vertical="center"/>
    </xf>
    <xf numFmtId="4" fontId="0" fillId="0" borderId="0" xfId="0" applyNumberFormat="1" applyFill="1" applyAlignment="1" applyProtection="1">
      <alignment horizontal="center" vertical="center"/>
    </xf>
    <xf numFmtId="0" fontId="0" fillId="0" borderId="0" xfId="0" applyFill="1" applyAlignment="1" applyProtection="1">
      <alignment horizontal="center"/>
    </xf>
    <xf numFmtId="0" fontId="1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 applyProtection="1">
      <alignment horizontal="left" vertical="center"/>
    </xf>
    <xf numFmtId="4" fontId="0" fillId="0" borderId="0" xfId="0" applyNumberFormat="1" applyFill="1" applyBorder="1" applyAlignment="1" applyProtection="1">
      <alignment horizontal="center" vertical="center"/>
    </xf>
    <xf numFmtId="164" fontId="1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 applyProtection="1"/>
    <xf numFmtId="0" fontId="3" fillId="0" borderId="0" xfId="0" applyFont="1" applyFill="1" applyAlignment="1" applyProtection="1">
      <alignment horizontal="center" vertical="center"/>
    </xf>
    <xf numFmtId="4" fontId="3" fillId="0" borderId="0" xfId="0" applyNumberFormat="1" applyFont="1" applyFill="1" applyAlignment="1" applyProtection="1">
      <alignment horizontal="center" vertical="center"/>
    </xf>
    <xf numFmtId="0" fontId="5" fillId="0" borderId="0" xfId="0" applyFont="1" applyFill="1" applyProtection="1"/>
    <xf numFmtId="0" fontId="5" fillId="0" borderId="0" xfId="0" applyFont="1" applyFill="1" applyAlignment="1" applyProtection="1">
      <alignment horizontal="center" vertical="center"/>
    </xf>
    <xf numFmtId="4" fontId="5" fillId="0" borderId="0" xfId="0" applyNumberFormat="1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/>
    </xf>
    <xf numFmtId="0" fontId="6" fillId="0" borderId="0" xfId="0" applyFont="1" applyFill="1" applyBorder="1" applyAlignment="1" applyProtection="1">
      <alignment horizontal="left" vertical="center"/>
    </xf>
    <xf numFmtId="4" fontId="7" fillId="0" borderId="0" xfId="0" applyNumberFormat="1" applyFont="1" applyFill="1" applyBorder="1" applyAlignment="1" applyProtection="1">
      <alignment horizontal="center" vertical="center"/>
    </xf>
    <xf numFmtId="164" fontId="6" fillId="0" borderId="0" xfId="0" applyNumberFormat="1" applyFont="1" applyFill="1" applyBorder="1" applyAlignment="1" applyProtection="1">
      <alignment horizontal="center"/>
    </xf>
    <xf numFmtId="164" fontId="7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vertical="center"/>
    </xf>
    <xf numFmtId="164" fontId="6" fillId="0" borderId="0" xfId="0" applyNumberFormat="1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4" fontId="4" fillId="2" borderId="3" xfId="0" applyNumberFormat="1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4" fontId="4" fillId="2" borderId="4" xfId="0" applyNumberFormat="1" applyFont="1" applyFill="1" applyBorder="1" applyAlignment="1" applyProtection="1">
      <alignment horizontal="center" vertical="center"/>
    </xf>
    <xf numFmtId="4" fontId="4" fillId="2" borderId="4" xfId="0" applyNumberFormat="1" applyFont="1" applyFill="1" applyBorder="1" applyAlignment="1" applyProtection="1">
      <alignment horizontal="center"/>
    </xf>
    <xf numFmtId="4" fontId="3" fillId="0" borderId="0" xfId="0" applyNumberFormat="1" applyFont="1" applyFill="1" applyProtection="1"/>
    <xf numFmtId="0" fontId="8" fillId="0" borderId="0" xfId="0" applyFont="1" applyFill="1" applyBorder="1" applyAlignment="1" applyProtection="1">
      <alignment horizontal="left" vertical="center"/>
    </xf>
    <xf numFmtId="4" fontId="2" fillId="2" borderId="5" xfId="0" applyNumberFormat="1" applyFont="1" applyFill="1" applyBorder="1" applyAlignment="1" applyProtection="1">
      <alignment vertical="top" wrapText="1"/>
    </xf>
    <xf numFmtId="4" fontId="2" fillId="2" borderId="4" xfId="0" applyNumberFormat="1" applyFont="1" applyFill="1" applyBorder="1" applyAlignment="1" applyProtection="1">
      <alignment horizontal="right" vertical="top"/>
    </xf>
    <xf numFmtId="4" fontId="1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left" vertical="center" wrapText="1"/>
    </xf>
    <xf numFmtId="0" fontId="13" fillId="3" borderId="1" xfId="0" applyNumberFormat="1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vertical="center" wrapText="1"/>
    </xf>
    <xf numFmtId="4" fontId="2" fillId="2" borderId="6" xfId="0" applyNumberFormat="1" applyFont="1" applyFill="1" applyBorder="1" applyAlignment="1" applyProtection="1">
      <alignment vertical="top" wrapText="1"/>
    </xf>
    <xf numFmtId="4" fontId="2" fillId="2" borderId="4" xfId="0" applyNumberFormat="1" applyFont="1" applyFill="1" applyBorder="1" applyAlignment="1" applyProtection="1">
      <alignment vertical="top" wrapText="1"/>
    </xf>
    <xf numFmtId="165" fontId="13" fillId="0" borderId="0" xfId="0" applyNumberFormat="1" applyFont="1" applyFill="1" applyBorder="1" applyAlignment="1">
      <alignment horizontal="center" vertical="center"/>
    </xf>
    <xf numFmtId="4" fontId="2" fillId="2" borderId="5" xfId="0" applyNumberFormat="1" applyFont="1" applyFill="1" applyBorder="1" applyAlignment="1" applyProtection="1">
      <alignment vertical="top"/>
    </xf>
    <xf numFmtId="4" fontId="2" fillId="4" borderId="7" xfId="0" applyNumberFormat="1" applyFont="1" applyFill="1" applyBorder="1" applyAlignment="1" applyProtection="1">
      <alignment vertical="center"/>
    </xf>
    <xf numFmtId="0" fontId="10" fillId="0" borderId="0" xfId="0" applyFont="1"/>
    <xf numFmtId="0" fontId="3" fillId="0" borderId="0" xfId="0" applyFont="1" applyFill="1" applyAlignment="1" applyProtection="1">
      <alignment vertical="top"/>
    </xf>
    <xf numFmtId="0" fontId="3" fillId="0" borderId="0" xfId="0" applyFont="1" applyFill="1" applyAlignment="1" applyProtection="1">
      <alignment vertical="top" wrapText="1"/>
    </xf>
    <xf numFmtId="0" fontId="3" fillId="0" borderId="0" xfId="0" applyFont="1" applyFill="1" applyAlignment="1" applyProtection="1">
      <alignment vertical="center" wrapText="1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13" fillId="0" borderId="1" xfId="0" applyFont="1" applyBorder="1" applyAlignment="1">
      <alignment vertical="center"/>
    </xf>
    <xf numFmtId="4" fontId="3" fillId="0" borderId="1" xfId="0" applyNumberFormat="1" applyFont="1" applyFill="1" applyBorder="1" applyAlignment="1" applyProtection="1">
      <alignment wrapText="1"/>
    </xf>
    <xf numFmtId="0" fontId="13" fillId="3" borderId="4" xfId="0" applyNumberFormat="1" applyFont="1" applyFill="1" applyBorder="1" applyAlignment="1" applyProtection="1">
      <alignment horizontal="left" vertical="center" wrapText="1"/>
    </xf>
    <xf numFmtId="4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>
      <alignment vertical="center"/>
    </xf>
    <xf numFmtId="4" fontId="3" fillId="0" borderId="1" xfId="0" applyNumberFormat="1" applyFont="1" applyFill="1" applyBorder="1" applyAlignment="1" applyProtection="1">
      <alignment horizontal="center" vertical="center"/>
    </xf>
    <xf numFmtId="4" fontId="3" fillId="0" borderId="1" xfId="0" applyNumberFormat="1" applyFont="1" applyFill="1" applyBorder="1" applyAlignment="1" applyProtection="1">
      <alignment horizontal="center"/>
    </xf>
    <xf numFmtId="4" fontId="10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2" fillId="2" borderId="5" xfId="0" applyNumberFormat="1" applyFont="1" applyFill="1" applyBorder="1" applyAlignment="1" applyProtection="1">
      <alignment horizontal="right" vertical="top"/>
    </xf>
    <xf numFmtId="4" fontId="3" fillId="0" borderId="8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Protection="1"/>
    <xf numFmtId="0" fontId="10" fillId="0" borderId="1" xfId="0" applyFont="1" applyBorder="1"/>
    <xf numFmtId="4" fontId="10" fillId="0" borderId="1" xfId="0" applyNumberFormat="1" applyFont="1" applyFill="1" applyBorder="1" applyAlignment="1">
      <alignment horizontal="center"/>
    </xf>
    <xf numFmtId="14" fontId="3" fillId="0" borderId="0" xfId="0" applyNumberFormat="1" applyFont="1" applyFill="1" applyProtection="1"/>
    <xf numFmtId="14" fontId="3" fillId="0" borderId="1" xfId="0" applyNumberFormat="1" applyFont="1" applyBorder="1" applyAlignment="1">
      <alignment horizontal="center" vertical="center"/>
    </xf>
    <xf numFmtId="4" fontId="3" fillId="5" borderId="1" xfId="0" applyNumberFormat="1" applyFont="1" applyFill="1" applyBorder="1" applyAlignment="1" applyProtection="1">
      <alignment horizontal="left" vertical="top" wrapText="1"/>
    </xf>
    <xf numFmtId="4" fontId="13" fillId="0" borderId="8" xfId="0" applyNumberFormat="1" applyFont="1" applyFill="1" applyBorder="1" applyAlignment="1" applyProtection="1">
      <alignment horizontal="center" vertical="center" wrapText="1"/>
    </xf>
    <xf numFmtId="4" fontId="13" fillId="5" borderId="15" xfId="0" applyNumberFormat="1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>
      <alignment vertical="center"/>
    </xf>
    <xf numFmtId="14" fontId="13" fillId="0" borderId="1" xfId="0" applyNumberFormat="1" applyFont="1" applyFill="1" applyBorder="1" applyAlignment="1" applyProtection="1">
      <alignment horizontal="center" vertical="center" wrapText="1"/>
    </xf>
    <xf numFmtId="166" fontId="13" fillId="0" borderId="1" xfId="0" applyNumberFormat="1" applyFont="1" applyFill="1" applyBorder="1" applyAlignment="1" applyProtection="1">
      <alignment horizontal="center" vertical="center" wrapText="1"/>
    </xf>
    <xf numFmtId="14" fontId="13" fillId="3" borderId="1" xfId="0" applyNumberFormat="1" applyFont="1" applyFill="1" applyBorder="1" applyAlignment="1" applyProtection="1">
      <alignment horizontal="center" vertical="center" wrapText="1"/>
    </xf>
    <xf numFmtId="14" fontId="10" fillId="0" borderId="1" xfId="0" applyNumberFormat="1" applyFont="1" applyBorder="1" applyAlignment="1">
      <alignment horizontal="center"/>
    </xf>
    <xf numFmtId="14" fontId="10" fillId="0" borderId="1" xfId="0" applyNumberFormat="1" applyFont="1" applyFill="1" applyBorder="1" applyAlignment="1">
      <alignment horizontal="center" vertical="center"/>
    </xf>
    <xf numFmtId="14" fontId="14" fillId="3" borderId="1" xfId="0" applyNumberFormat="1" applyFont="1" applyFill="1" applyBorder="1" applyAlignment="1" applyProtection="1">
      <alignment horizontal="center" vertical="center" wrapText="1"/>
    </xf>
    <xf numFmtId="14" fontId="3" fillId="5" borderId="1" xfId="0" applyNumberFormat="1" applyFont="1" applyFill="1" applyBorder="1" applyAlignment="1" applyProtection="1">
      <alignment horizontal="center" vertical="top" wrapText="1"/>
    </xf>
    <xf numFmtId="4" fontId="3" fillId="5" borderId="1" xfId="0" applyNumberFormat="1" applyFont="1" applyFill="1" applyBorder="1" applyAlignment="1" applyProtection="1">
      <alignment horizontal="center" vertical="top" wrapText="1"/>
    </xf>
    <xf numFmtId="14" fontId="3" fillId="0" borderId="1" xfId="0" applyNumberFormat="1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 vertical="center"/>
    </xf>
    <xf numFmtId="4" fontId="15" fillId="0" borderId="0" xfId="0" applyNumberFormat="1" applyFont="1" applyFill="1" applyAlignment="1" applyProtection="1">
      <alignment horizontal="center" vertical="center"/>
    </xf>
    <xf numFmtId="0" fontId="12" fillId="0" borderId="0" xfId="0" applyFont="1" applyFill="1" applyAlignment="1" applyProtection="1">
      <alignment horizontal="center"/>
    </xf>
    <xf numFmtId="0" fontId="6" fillId="0" borderId="0" xfId="0" applyFont="1" applyFill="1" applyBorder="1" applyAlignment="1" applyProtection="1">
      <alignment horizontal="left" vertical="center"/>
    </xf>
    <xf numFmtId="0" fontId="15" fillId="0" borderId="0" xfId="0" applyFont="1" applyFill="1" applyAlignment="1" applyProtection="1">
      <alignment horizontal="center"/>
    </xf>
    <xf numFmtId="0" fontId="6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left" vertical="top"/>
    </xf>
    <xf numFmtId="0" fontId="2" fillId="2" borderId="10" xfId="0" applyFont="1" applyFill="1" applyBorder="1" applyAlignment="1" applyProtection="1">
      <alignment horizontal="left" vertical="top"/>
    </xf>
    <xf numFmtId="0" fontId="2" fillId="4" borderId="11" xfId="0" applyFont="1" applyFill="1" applyBorder="1" applyAlignment="1" applyProtection="1">
      <alignment horizontal="left" vertical="center"/>
    </xf>
    <xf numFmtId="0" fontId="2" fillId="4" borderId="12" xfId="0" applyFont="1" applyFill="1" applyBorder="1" applyAlignment="1" applyProtection="1">
      <alignment horizontal="left" vertical="center"/>
    </xf>
    <xf numFmtId="0" fontId="2" fillId="2" borderId="9" xfId="0" applyFont="1" applyFill="1" applyBorder="1" applyAlignment="1" applyProtection="1">
      <alignment horizontal="left" vertical="center" wrapText="1"/>
    </xf>
    <xf numFmtId="0" fontId="2" fillId="2" borderId="10" xfId="0" applyFont="1" applyFill="1" applyBorder="1" applyAlignment="1" applyProtection="1">
      <alignment horizontal="left" vertical="center" wrapText="1"/>
    </xf>
    <xf numFmtId="0" fontId="2" fillId="2" borderId="2" xfId="0" applyFont="1" applyFill="1" applyBorder="1" applyAlignment="1" applyProtection="1">
      <alignment horizontal="left" vertical="center" wrapText="1"/>
    </xf>
    <xf numFmtId="0" fontId="2" fillId="2" borderId="3" xfId="0" applyFont="1" applyFill="1" applyBorder="1" applyAlignment="1" applyProtection="1">
      <alignment horizontal="left" vertical="center" wrapText="1"/>
    </xf>
    <xf numFmtId="0" fontId="2" fillId="2" borderId="10" xfId="0" applyFont="1" applyFill="1" applyBorder="1" applyAlignment="1" applyProtection="1">
      <alignment horizontal="left" vertical="center"/>
    </xf>
    <xf numFmtId="0" fontId="2" fillId="4" borderId="11" xfId="0" applyFont="1" applyFill="1" applyBorder="1" applyAlignment="1" applyProtection="1">
      <alignment horizontal="left" vertical="center" wrapText="1"/>
    </xf>
    <xf numFmtId="14" fontId="2" fillId="2" borderId="9" xfId="0" applyNumberFormat="1" applyFont="1" applyFill="1" applyBorder="1" applyAlignment="1" applyProtection="1">
      <alignment horizontal="left" vertical="top" wrapText="1"/>
    </xf>
    <xf numFmtId="14" fontId="2" fillId="2" borderId="10" xfId="0" applyNumberFormat="1" applyFont="1" applyFill="1" applyBorder="1" applyAlignment="1" applyProtection="1">
      <alignment horizontal="left" vertical="top" wrapText="1"/>
    </xf>
    <xf numFmtId="14" fontId="2" fillId="2" borderId="13" xfId="0" applyNumberFormat="1" applyFont="1" applyFill="1" applyBorder="1" applyAlignment="1" applyProtection="1">
      <alignment horizontal="left" vertical="top" wrapText="1"/>
    </xf>
    <xf numFmtId="14" fontId="2" fillId="2" borderId="14" xfId="0" applyNumberFormat="1" applyFont="1" applyFill="1" applyBorder="1" applyAlignment="1" applyProtection="1">
      <alignment horizontal="left" vertical="top" wrapText="1"/>
    </xf>
    <xf numFmtId="14" fontId="2" fillId="2" borderId="2" xfId="0" applyNumberFormat="1" applyFont="1" applyFill="1" applyBorder="1" applyAlignment="1" applyProtection="1">
      <alignment horizontal="left" vertical="top" wrapText="1"/>
    </xf>
    <xf numFmtId="14" fontId="2" fillId="2" borderId="3" xfId="0" applyNumberFormat="1" applyFont="1" applyFill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CCC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24</xdr:row>
      <xdr:rowOff>9525</xdr:rowOff>
    </xdr:from>
    <xdr:to>
      <xdr:col>2</xdr:col>
      <xdr:colOff>1019175</xdr:colOff>
      <xdr:row>27</xdr:row>
      <xdr:rowOff>152400</xdr:rowOff>
    </xdr:to>
    <xdr:pic>
      <xdr:nvPicPr>
        <xdr:cNvPr id="50080" name="officeArt object">
          <a:extLst>
            <a:ext uri="{FF2B5EF4-FFF2-40B4-BE49-F238E27FC236}">
              <a16:creationId xmlns:a16="http://schemas.microsoft.com/office/drawing/2014/main" id="{00000000-0008-0000-0000-0000A0C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30" t="15015" r="-330" b="76765"/>
        <a:stretch>
          <a:fillRect/>
        </a:stretch>
      </xdr:blipFill>
      <xdr:spPr bwMode="auto">
        <a:xfrm>
          <a:off x="0" y="5048250"/>
          <a:ext cx="5781675" cy="7143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152400</xdr:colOff>
      <xdr:row>5</xdr:row>
      <xdr:rowOff>142875</xdr:rowOff>
    </xdr:to>
    <xdr:pic>
      <xdr:nvPicPr>
        <xdr:cNvPr id="50081" name="Изображение 1">
          <a:extLst>
            <a:ext uri="{FF2B5EF4-FFF2-40B4-BE49-F238E27FC236}">
              <a16:creationId xmlns:a16="http://schemas.microsoft.com/office/drawing/2014/main" id="{00000000-0008-0000-0000-0000A1C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62960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</sheetPr>
  <dimension ref="A5:C22"/>
  <sheetViews>
    <sheetView showGridLines="0" topLeftCell="A7" zoomScaleNormal="100" workbookViewId="0">
      <selection activeCell="C19" sqref="C19"/>
    </sheetView>
  </sheetViews>
  <sheetFormatPr defaultRowHeight="15" x14ac:dyDescent="0.25"/>
  <cols>
    <col min="1" max="1" width="20.7109375" style="1" customWidth="1"/>
    <col min="2" max="2" width="50.7109375" style="2" customWidth="1"/>
    <col min="3" max="3" width="20.7109375" style="3" customWidth="1"/>
  </cols>
  <sheetData>
    <row r="5" spans="1:3" ht="18.75" x14ac:dyDescent="0.3">
      <c r="B5" s="77"/>
      <c r="C5" s="77"/>
    </row>
    <row r="6" spans="1:3" ht="18.75" x14ac:dyDescent="0.3">
      <c r="B6" s="4"/>
      <c r="C6" s="4"/>
    </row>
    <row r="7" spans="1:3" ht="35.1" customHeight="1" x14ac:dyDescent="0.3">
      <c r="B7" s="4"/>
      <c r="C7" s="4"/>
    </row>
    <row r="8" spans="1:3" s="11" customFormat="1" ht="20.25" x14ac:dyDescent="0.2">
      <c r="A8" s="81" t="s">
        <v>10</v>
      </c>
      <c r="B8" s="81"/>
      <c r="C8" s="81"/>
    </row>
    <row r="9" spans="1:3" s="11" customFormat="1" ht="18" x14ac:dyDescent="0.25">
      <c r="A9" s="79" t="s">
        <v>9</v>
      </c>
      <c r="B9" s="79"/>
      <c r="C9" s="79"/>
    </row>
    <row r="10" spans="1:3" s="11" customFormat="1" ht="18" x14ac:dyDescent="0.2">
      <c r="A10" s="76" t="s">
        <v>71</v>
      </c>
      <c r="B10" s="76"/>
      <c r="C10" s="76"/>
    </row>
    <row r="11" spans="1:3" s="11" customFormat="1" ht="14.25" x14ac:dyDescent="0.2">
      <c r="A11" s="12"/>
      <c r="B11" s="13"/>
      <c r="C11" s="14"/>
    </row>
    <row r="12" spans="1:3" s="11" customFormat="1" ht="14.25" x14ac:dyDescent="0.2">
      <c r="A12" s="12"/>
      <c r="B12" s="13"/>
      <c r="C12" s="12"/>
    </row>
    <row r="13" spans="1:3" s="11" customFormat="1" x14ac:dyDescent="0.2">
      <c r="A13" s="15" t="s">
        <v>6</v>
      </c>
      <c r="B13" s="16"/>
      <c r="C13" s="17">
        <f>10623203.17+27602.84+1311739.13+77635.33</f>
        <v>12040180.470000001</v>
      </c>
    </row>
    <row r="14" spans="1:3" s="11" customFormat="1" x14ac:dyDescent="0.2">
      <c r="A14" s="75"/>
      <c r="B14" s="75"/>
      <c r="C14" s="18"/>
    </row>
    <row r="15" spans="1:3" s="11" customFormat="1" x14ac:dyDescent="0.2">
      <c r="A15" s="19" t="s">
        <v>0</v>
      </c>
      <c r="B15" s="19"/>
      <c r="C15" s="20">
        <f>Поступления!D1</f>
        <v>3846758.88</v>
      </c>
    </row>
    <row r="16" spans="1:3" s="11" customFormat="1" x14ac:dyDescent="0.2">
      <c r="A16" s="80"/>
      <c r="B16" s="80"/>
      <c r="C16" s="20"/>
    </row>
    <row r="17" spans="1:3" s="11" customFormat="1" x14ac:dyDescent="0.2">
      <c r="A17" s="78" t="s">
        <v>1</v>
      </c>
      <c r="B17" s="78"/>
      <c r="C17" s="17">
        <f>Расходы!C1</f>
        <v>3905405.5100000002</v>
      </c>
    </row>
    <row r="18" spans="1:3" s="11" customFormat="1" x14ac:dyDescent="0.2">
      <c r="A18" s="75"/>
      <c r="B18" s="75"/>
      <c r="C18" s="18"/>
    </row>
    <row r="19" spans="1:3" s="11" customFormat="1" x14ac:dyDescent="0.2">
      <c r="A19" s="15" t="s">
        <v>7</v>
      </c>
      <c r="B19" s="16"/>
      <c r="C19" s="17">
        <f>C13+C15-C17</f>
        <v>11981533.840000002</v>
      </c>
    </row>
    <row r="20" spans="1:3" s="11" customFormat="1" x14ac:dyDescent="0.2">
      <c r="A20" s="15"/>
      <c r="B20" s="16"/>
      <c r="C20" s="17"/>
    </row>
    <row r="21" spans="1:3" x14ac:dyDescent="0.25">
      <c r="A21" s="5"/>
      <c r="B21" s="6"/>
      <c r="C21" s="7"/>
    </row>
    <row r="22" spans="1:3" x14ac:dyDescent="0.25">
      <c r="A22" s="27" t="s">
        <v>11</v>
      </c>
      <c r="B22" s="6"/>
      <c r="C22" s="7"/>
    </row>
  </sheetData>
  <sheetProtection formatCells="0" formatColumns="0" formatRows="0" insertColumns="0" insertRows="0" insertHyperlinks="0" deleteColumns="0" deleteRows="0" sort="0" autoFilter="0" pivotTables="0"/>
  <mergeCells count="8">
    <mergeCell ref="A18:B18"/>
    <mergeCell ref="A10:C10"/>
    <mergeCell ref="B5:C5"/>
    <mergeCell ref="A17:B17"/>
    <mergeCell ref="A9:C9"/>
    <mergeCell ref="A14:B14"/>
    <mergeCell ref="A16:B16"/>
    <mergeCell ref="A8:C8"/>
  </mergeCells>
  <pageMargins left="0.7" right="0.7" top="0.75" bottom="0.75" header="0.3" footer="0.3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79998168889431442"/>
    <pageSetUpPr fitToPage="1"/>
  </sheetPr>
  <dimension ref="A1:C85"/>
  <sheetViews>
    <sheetView topLeftCell="A34" zoomScaleNormal="100" workbookViewId="0">
      <selection activeCell="C14" sqref="C14"/>
    </sheetView>
  </sheetViews>
  <sheetFormatPr defaultRowHeight="15" x14ac:dyDescent="0.25"/>
  <cols>
    <col min="1" max="1" width="20.7109375" style="9" customWidth="1"/>
    <col min="2" max="2" width="22.42578125" style="10" customWidth="1"/>
    <col min="3" max="3" width="118" style="8" customWidth="1"/>
    <col min="4" max="4" width="10" style="8" bestFit="1" customWidth="1"/>
    <col min="5" max="16384" width="9.140625" style="8"/>
  </cols>
  <sheetData>
    <row r="1" spans="1:3" ht="15.75" thickBot="1" x14ac:dyDescent="0.3">
      <c r="A1" s="84" t="s">
        <v>2</v>
      </c>
      <c r="B1" s="85"/>
      <c r="C1" s="38">
        <f>C3+C8+C15+C22+C37+C39</f>
        <v>3905405.5100000002</v>
      </c>
    </row>
    <row r="2" spans="1:3" x14ac:dyDescent="0.25">
      <c r="A2" s="21" t="s">
        <v>24</v>
      </c>
      <c r="B2" s="22" t="s">
        <v>3</v>
      </c>
      <c r="C2" s="25" t="s">
        <v>5</v>
      </c>
    </row>
    <row r="3" spans="1:3" ht="30" customHeight="1" x14ac:dyDescent="0.25">
      <c r="A3" s="86" t="s">
        <v>27</v>
      </c>
      <c r="B3" s="90"/>
      <c r="C3" s="29">
        <f>SUM(B4:B7)</f>
        <v>240033.19999999998</v>
      </c>
    </row>
    <row r="4" spans="1:3" s="39" customFormat="1" x14ac:dyDescent="0.25">
      <c r="A4" s="66">
        <v>44208</v>
      </c>
      <c r="B4" s="48">
        <v>57096.800000000003</v>
      </c>
      <c r="C4" s="49" t="s">
        <v>49</v>
      </c>
    </row>
    <row r="5" spans="1:3" s="39" customFormat="1" x14ac:dyDescent="0.25">
      <c r="A5" s="66">
        <v>44219</v>
      </c>
      <c r="B5" s="48">
        <f>32292+26000+32292</f>
        <v>90584</v>
      </c>
      <c r="C5" s="49" t="s">
        <v>60</v>
      </c>
    </row>
    <row r="6" spans="1:3" s="39" customFormat="1" x14ac:dyDescent="0.25">
      <c r="A6" s="67">
        <v>44197</v>
      </c>
      <c r="B6" s="48">
        <f>90182.4</f>
        <v>90182.399999999994</v>
      </c>
      <c r="C6" s="49" t="s">
        <v>45</v>
      </c>
    </row>
    <row r="7" spans="1:3" s="39" customFormat="1" x14ac:dyDescent="0.25">
      <c r="A7" s="67">
        <v>44198</v>
      </c>
      <c r="B7" s="48">
        <f>2170</f>
        <v>2170</v>
      </c>
      <c r="C7" s="49" t="s">
        <v>43</v>
      </c>
    </row>
    <row r="8" spans="1:3" ht="30" customHeight="1" x14ac:dyDescent="0.25">
      <c r="A8" s="88" t="s">
        <v>26</v>
      </c>
      <c r="B8" s="89"/>
      <c r="C8" s="29">
        <f>SUM(B9:B14)</f>
        <v>70932.44</v>
      </c>
    </row>
    <row r="9" spans="1:3" x14ac:dyDescent="0.25">
      <c r="A9" s="68">
        <v>44207</v>
      </c>
      <c r="B9" s="63">
        <f>470.94+528</f>
        <v>998.94</v>
      </c>
      <c r="C9" s="47" t="s">
        <v>53</v>
      </c>
    </row>
    <row r="10" spans="1:3" x14ac:dyDescent="0.25">
      <c r="A10" s="68">
        <v>44207</v>
      </c>
      <c r="B10" s="63">
        <v>3400</v>
      </c>
      <c r="C10" s="47" t="s">
        <v>54</v>
      </c>
    </row>
    <row r="11" spans="1:3" x14ac:dyDescent="0.25">
      <c r="A11" s="68">
        <v>44215</v>
      </c>
      <c r="B11" s="63">
        <v>18000</v>
      </c>
      <c r="C11" s="47" t="s">
        <v>59</v>
      </c>
    </row>
    <row r="12" spans="1:3" x14ac:dyDescent="0.25">
      <c r="A12" s="68">
        <v>44223</v>
      </c>
      <c r="B12" s="63">
        <v>4800</v>
      </c>
      <c r="C12" s="47" t="s">
        <v>66</v>
      </c>
    </row>
    <row r="13" spans="1:3" x14ac:dyDescent="0.25">
      <c r="A13" s="67">
        <v>44197</v>
      </c>
      <c r="B13" s="63">
        <v>3713.5</v>
      </c>
      <c r="C13" s="47" t="s">
        <v>28</v>
      </c>
    </row>
    <row r="14" spans="1:3" x14ac:dyDescent="0.25">
      <c r="A14" s="67">
        <v>44198</v>
      </c>
      <c r="B14" s="63">
        <v>40020</v>
      </c>
      <c r="C14" s="47" t="s">
        <v>72</v>
      </c>
    </row>
    <row r="15" spans="1:3" s="39" customFormat="1" ht="30" customHeight="1" x14ac:dyDescent="0.25">
      <c r="A15" s="86" t="s">
        <v>16</v>
      </c>
      <c r="B15" s="87"/>
      <c r="C15" s="29">
        <f>SUM(B16:B21)</f>
        <v>363414.39</v>
      </c>
    </row>
    <row r="16" spans="1:3" s="39" customFormat="1" x14ac:dyDescent="0.25">
      <c r="A16" s="69">
        <v>44208</v>
      </c>
      <c r="B16" s="59">
        <v>53000</v>
      </c>
      <c r="C16" s="58" t="s">
        <v>47</v>
      </c>
    </row>
    <row r="17" spans="1:3" s="39" customFormat="1" x14ac:dyDescent="0.25">
      <c r="A17" s="69">
        <v>40933</v>
      </c>
      <c r="B17" s="59">
        <v>50354.98</v>
      </c>
      <c r="C17" s="58" t="s">
        <v>42</v>
      </c>
    </row>
    <row r="18" spans="1:3" s="39" customFormat="1" x14ac:dyDescent="0.25">
      <c r="A18" s="69">
        <v>44222</v>
      </c>
      <c r="B18" s="59">
        <v>883</v>
      </c>
      <c r="C18" s="58" t="s">
        <v>46</v>
      </c>
    </row>
    <row r="19" spans="1:3" s="39" customFormat="1" x14ac:dyDescent="0.25">
      <c r="A19" s="67">
        <v>44197</v>
      </c>
      <c r="B19" s="59">
        <v>6063.41</v>
      </c>
      <c r="C19" s="58" t="s">
        <v>43</v>
      </c>
    </row>
    <row r="20" spans="1:3" s="39" customFormat="1" x14ac:dyDescent="0.25">
      <c r="A20" s="67">
        <v>44198</v>
      </c>
      <c r="B20" s="52">
        <v>250123</v>
      </c>
      <c r="C20" s="49" t="s">
        <v>73</v>
      </c>
    </row>
    <row r="21" spans="1:3" s="39" customFormat="1" x14ac:dyDescent="0.25">
      <c r="A21" s="67">
        <v>44199</v>
      </c>
      <c r="B21" s="51">
        <v>2990</v>
      </c>
      <c r="C21" s="57" t="s">
        <v>74</v>
      </c>
    </row>
    <row r="22" spans="1:3" ht="30" customHeight="1" x14ac:dyDescent="0.25">
      <c r="A22" s="86" t="s">
        <v>14</v>
      </c>
      <c r="B22" s="87"/>
      <c r="C22" s="29">
        <f>SUM(B23:B36)</f>
        <v>2128392.84</v>
      </c>
    </row>
    <row r="23" spans="1:3" x14ac:dyDescent="0.25">
      <c r="A23" s="70">
        <v>44214</v>
      </c>
      <c r="B23" s="56">
        <v>34060</v>
      </c>
      <c r="C23" s="65" t="s">
        <v>44</v>
      </c>
    </row>
    <row r="24" spans="1:3" x14ac:dyDescent="0.25">
      <c r="A24" s="70">
        <v>44216</v>
      </c>
      <c r="B24" s="56">
        <v>28000</v>
      </c>
      <c r="C24" s="65" t="s">
        <v>61</v>
      </c>
    </row>
    <row r="25" spans="1:3" x14ac:dyDescent="0.25">
      <c r="A25" s="70">
        <v>44217</v>
      </c>
      <c r="B25" s="56">
        <v>27440</v>
      </c>
      <c r="C25" s="65" t="s">
        <v>62</v>
      </c>
    </row>
    <row r="26" spans="1:3" x14ac:dyDescent="0.25">
      <c r="A26" s="70">
        <v>44218</v>
      </c>
      <c r="B26" s="56">
        <v>28300</v>
      </c>
      <c r="C26" s="65" t="s">
        <v>63</v>
      </c>
    </row>
    <row r="27" spans="1:3" x14ac:dyDescent="0.25">
      <c r="A27" s="70">
        <v>44224</v>
      </c>
      <c r="B27" s="56">
        <v>490000</v>
      </c>
      <c r="C27" s="50" t="s">
        <v>67</v>
      </c>
    </row>
    <row r="28" spans="1:3" x14ac:dyDescent="0.25">
      <c r="A28" s="70">
        <v>44225</v>
      </c>
      <c r="B28" s="56">
        <v>1840</v>
      </c>
      <c r="C28" s="65" t="s">
        <v>64</v>
      </c>
    </row>
    <row r="29" spans="1:3" x14ac:dyDescent="0.25">
      <c r="A29" s="67">
        <v>44197</v>
      </c>
      <c r="B29" s="53">
        <v>117777.08</v>
      </c>
      <c r="C29" s="50" t="s">
        <v>75</v>
      </c>
    </row>
    <row r="30" spans="1:3" x14ac:dyDescent="0.25">
      <c r="A30" s="67">
        <v>44198</v>
      </c>
      <c r="B30" s="53">
        <v>77108.160000000003</v>
      </c>
      <c r="C30" s="50" t="s">
        <v>65</v>
      </c>
    </row>
    <row r="31" spans="1:3" x14ac:dyDescent="0.25">
      <c r="A31" s="67">
        <v>44199</v>
      </c>
      <c r="B31" s="53">
        <v>350000</v>
      </c>
      <c r="C31" s="50" t="s">
        <v>68</v>
      </c>
    </row>
    <row r="32" spans="1:3" x14ac:dyDescent="0.25">
      <c r="A32" s="67">
        <v>44197</v>
      </c>
      <c r="B32" s="53">
        <f>2500+50638</f>
        <v>53138</v>
      </c>
      <c r="C32" s="50" t="s">
        <v>43</v>
      </c>
    </row>
    <row r="33" spans="1:3" x14ac:dyDescent="0.25">
      <c r="A33" s="67">
        <v>44198</v>
      </c>
      <c r="B33" s="53">
        <v>64329.599999999999</v>
      </c>
      <c r="C33" s="50" t="s">
        <v>48</v>
      </c>
    </row>
    <row r="34" spans="1:3" x14ac:dyDescent="0.25">
      <c r="A34" s="67">
        <v>44199</v>
      </c>
      <c r="B34" s="53">
        <v>40000</v>
      </c>
      <c r="C34" s="50" t="s">
        <v>40</v>
      </c>
    </row>
    <row r="35" spans="1:3" x14ac:dyDescent="0.25">
      <c r="A35" s="67">
        <v>44200</v>
      </c>
      <c r="B35" s="52">
        <f>619957+192705</f>
        <v>812662</v>
      </c>
      <c r="C35" s="49" t="s">
        <v>72</v>
      </c>
    </row>
    <row r="36" spans="1:3" x14ac:dyDescent="0.25">
      <c r="A36" s="67">
        <v>44201</v>
      </c>
      <c r="B36" s="52">
        <v>3738</v>
      </c>
      <c r="C36" s="49" t="s">
        <v>74</v>
      </c>
    </row>
    <row r="37" spans="1:3" s="40" customFormat="1" ht="15" customHeight="1" x14ac:dyDescent="0.25">
      <c r="A37" s="82" t="s">
        <v>13</v>
      </c>
      <c r="B37" s="83"/>
      <c r="C37" s="37">
        <f>SUM(B38:B38)</f>
        <v>60030</v>
      </c>
    </row>
    <row r="38" spans="1:3" ht="15" customHeight="1" x14ac:dyDescent="0.25">
      <c r="A38" s="67">
        <v>44201</v>
      </c>
      <c r="B38" s="52">
        <v>60030</v>
      </c>
      <c r="C38" s="49" t="s">
        <v>73</v>
      </c>
    </row>
    <row r="39" spans="1:3" x14ac:dyDescent="0.25">
      <c r="A39" s="82" t="s">
        <v>8</v>
      </c>
      <c r="B39" s="83"/>
      <c r="C39" s="55">
        <f>SUM(B40:B51)</f>
        <v>1042602.6400000001</v>
      </c>
    </row>
    <row r="40" spans="1:3" x14ac:dyDescent="0.25">
      <c r="A40" s="71">
        <v>44208</v>
      </c>
      <c r="B40" s="51">
        <v>150000</v>
      </c>
      <c r="C40" s="46" t="s">
        <v>52</v>
      </c>
    </row>
    <row r="41" spans="1:3" x14ac:dyDescent="0.25">
      <c r="A41" s="71">
        <v>44208</v>
      </c>
      <c r="B41" s="51">
        <v>2120</v>
      </c>
      <c r="C41" s="46" t="s">
        <v>55</v>
      </c>
    </row>
    <row r="42" spans="1:3" x14ac:dyDescent="0.25">
      <c r="A42" s="71">
        <v>44211</v>
      </c>
      <c r="B42" s="51">
        <v>12540</v>
      </c>
      <c r="C42" s="46" t="s">
        <v>56</v>
      </c>
    </row>
    <row r="43" spans="1:3" x14ac:dyDescent="0.25">
      <c r="A43" s="71">
        <v>44214</v>
      </c>
      <c r="B43" s="51">
        <v>260000</v>
      </c>
      <c r="C43" s="46" t="s">
        <v>31</v>
      </c>
    </row>
    <row r="44" spans="1:3" x14ac:dyDescent="0.25">
      <c r="A44" s="71">
        <v>44215</v>
      </c>
      <c r="B44" s="51">
        <v>4410.08</v>
      </c>
      <c r="C44" s="46" t="s">
        <v>57</v>
      </c>
    </row>
    <row r="45" spans="1:3" x14ac:dyDescent="0.25">
      <c r="A45" s="71">
        <v>44216</v>
      </c>
      <c r="B45" s="51">
        <v>2000</v>
      </c>
      <c r="C45" s="46" t="s">
        <v>58</v>
      </c>
    </row>
    <row r="46" spans="1:3" x14ac:dyDescent="0.25">
      <c r="A46" s="71">
        <v>44222</v>
      </c>
      <c r="B46" s="51">
        <v>99000</v>
      </c>
      <c r="C46" s="46" t="s">
        <v>69</v>
      </c>
    </row>
    <row r="47" spans="1:3" x14ac:dyDescent="0.25">
      <c r="A47" s="71">
        <v>44223</v>
      </c>
      <c r="B47" s="51">
        <v>74937</v>
      </c>
      <c r="C47" s="46" t="s">
        <v>70</v>
      </c>
    </row>
    <row r="48" spans="1:3" x14ac:dyDescent="0.25">
      <c r="A48" s="67">
        <v>44199</v>
      </c>
      <c r="B48" s="51">
        <v>10091.67</v>
      </c>
      <c r="C48" s="46" t="s">
        <v>36</v>
      </c>
    </row>
    <row r="49" spans="1:3" x14ac:dyDescent="0.25">
      <c r="A49" s="67">
        <v>44200</v>
      </c>
      <c r="B49" s="48">
        <f>6004.09+332+1925</f>
        <v>8261.09</v>
      </c>
      <c r="C49" s="32" t="s">
        <v>19</v>
      </c>
    </row>
    <row r="50" spans="1:3" x14ac:dyDescent="0.25">
      <c r="A50" s="67">
        <v>44201</v>
      </c>
      <c r="B50" s="52">
        <v>417571.8</v>
      </c>
      <c r="C50" s="49" t="s">
        <v>73</v>
      </c>
    </row>
    <row r="51" spans="1:3" x14ac:dyDescent="0.25">
      <c r="A51" s="67">
        <v>44202</v>
      </c>
      <c r="B51" s="51">
        <v>1671</v>
      </c>
      <c r="C51" s="57" t="s">
        <v>74</v>
      </c>
    </row>
    <row r="52" spans="1:3" x14ac:dyDescent="0.25">
      <c r="A52" s="8"/>
      <c r="B52" s="26"/>
    </row>
    <row r="53" spans="1:3" x14ac:dyDescent="0.25">
      <c r="A53" s="8"/>
      <c r="B53" s="26"/>
    </row>
    <row r="54" spans="1:3" x14ac:dyDescent="0.25">
      <c r="A54" s="8"/>
      <c r="B54" s="26"/>
    </row>
    <row r="55" spans="1:3" x14ac:dyDescent="0.25">
      <c r="A55" s="8"/>
      <c r="B55" s="26"/>
    </row>
    <row r="56" spans="1:3" x14ac:dyDescent="0.25">
      <c r="A56" s="8"/>
      <c r="B56" s="26"/>
    </row>
    <row r="57" spans="1:3" x14ac:dyDescent="0.25">
      <c r="A57" s="8"/>
      <c r="B57" s="26"/>
    </row>
    <row r="58" spans="1:3" x14ac:dyDescent="0.25">
      <c r="A58" s="8"/>
      <c r="B58" s="26"/>
    </row>
    <row r="59" spans="1:3" x14ac:dyDescent="0.25">
      <c r="A59" s="8"/>
      <c r="B59" s="26"/>
    </row>
    <row r="60" spans="1:3" x14ac:dyDescent="0.25">
      <c r="A60" s="8"/>
      <c r="B60" s="26"/>
    </row>
    <row r="61" spans="1:3" x14ac:dyDescent="0.25">
      <c r="A61" s="8"/>
      <c r="B61" s="26"/>
    </row>
    <row r="62" spans="1:3" x14ac:dyDescent="0.25">
      <c r="A62" s="8"/>
      <c r="B62" s="26"/>
    </row>
    <row r="63" spans="1:3" x14ac:dyDescent="0.25">
      <c r="A63" s="8"/>
      <c r="B63" s="26"/>
    </row>
    <row r="64" spans="1:3" x14ac:dyDescent="0.25">
      <c r="A64" s="8"/>
      <c r="B64" s="26"/>
    </row>
    <row r="65" spans="1:2" x14ac:dyDescent="0.25">
      <c r="A65" s="8"/>
      <c r="B65" s="26"/>
    </row>
    <row r="66" spans="1:2" x14ac:dyDescent="0.25">
      <c r="A66" s="8"/>
      <c r="B66" s="26"/>
    </row>
    <row r="67" spans="1:2" x14ac:dyDescent="0.25">
      <c r="A67" s="8"/>
      <c r="B67" s="26"/>
    </row>
    <row r="68" spans="1:2" x14ac:dyDescent="0.25">
      <c r="A68" s="8"/>
      <c r="B68" s="26"/>
    </row>
    <row r="69" spans="1:2" x14ac:dyDescent="0.25">
      <c r="A69" s="8"/>
      <c r="B69" s="26"/>
    </row>
    <row r="70" spans="1:2" x14ac:dyDescent="0.25">
      <c r="A70" s="8"/>
      <c r="B70" s="26"/>
    </row>
    <row r="71" spans="1:2" x14ac:dyDescent="0.25">
      <c r="A71" s="8"/>
      <c r="B71" s="26"/>
    </row>
    <row r="72" spans="1:2" x14ac:dyDescent="0.25">
      <c r="A72" s="8"/>
      <c r="B72" s="26"/>
    </row>
    <row r="73" spans="1:2" x14ac:dyDescent="0.25">
      <c r="A73" s="8"/>
      <c r="B73" s="26"/>
    </row>
    <row r="74" spans="1:2" x14ac:dyDescent="0.25">
      <c r="A74" s="8"/>
      <c r="B74" s="26"/>
    </row>
    <row r="75" spans="1:2" x14ac:dyDescent="0.25">
      <c r="A75" s="8"/>
      <c r="B75" s="26"/>
    </row>
    <row r="76" spans="1:2" x14ac:dyDescent="0.25">
      <c r="A76" s="8"/>
      <c r="B76" s="26"/>
    </row>
    <row r="77" spans="1:2" x14ac:dyDescent="0.25">
      <c r="A77" s="8"/>
      <c r="B77" s="26"/>
    </row>
    <row r="78" spans="1:2" x14ac:dyDescent="0.25">
      <c r="A78" s="8"/>
      <c r="B78" s="26"/>
    </row>
    <row r="79" spans="1:2" x14ac:dyDescent="0.25">
      <c r="A79" s="8"/>
      <c r="B79" s="26"/>
    </row>
    <row r="80" spans="1:2" x14ac:dyDescent="0.25">
      <c r="A80" s="8"/>
      <c r="B80" s="26"/>
    </row>
    <row r="81" spans="1:2" x14ac:dyDescent="0.25">
      <c r="A81" s="8"/>
      <c r="B81" s="26"/>
    </row>
    <row r="82" spans="1:2" x14ac:dyDescent="0.25">
      <c r="A82" s="8"/>
      <c r="B82" s="26"/>
    </row>
    <row r="83" spans="1:2" x14ac:dyDescent="0.25">
      <c r="A83" s="8"/>
      <c r="B83" s="26"/>
    </row>
    <row r="84" spans="1:2" x14ac:dyDescent="0.25">
      <c r="A84" s="8"/>
      <c r="B84" s="26"/>
    </row>
    <row r="85" spans="1:2" x14ac:dyDescent="0.25">
      <c r="A85" s="8"/>
      <c r="B85" s="26"/>
    </row>
  </sheetData>
  <mergeCells count="7">
    <mergeCell ref="A39:B39"/>
    <mergeCell ref="A1:B1"/>
    <mergeCell ref="A22:B22"/>
    <mergeCell ref="A37:B37"/>
    <mergeCell ref="A8:B8"/>
    <mergeCell ref="A3:B3"/>
    <mergeCell ref="A15:B15"/>
  </mergeCells>
  <phoneticPr fontId="11" type="noConversion"/>
  <pageMargins left="0.25" right="0.25" top="0.75" bottom="0.75" header="0.3" footer="0.3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79998168889431442"/>
  </sheetPr>
  <dimension ref="A1:IV22"/>
  <sheetViews>
    <sheetView tabSelected="1" topLeftCell="A4" workbookViewId="0">
      <selection activeCell="D13" sqref="D13"/>
    </sheetView>
  </sheetViews>
  <sheetFormatPr defaultRowHeight="15" x14ac:dyDescent="0.25"/>
  <cols>
    <col min="1" max="1" width="17" style="8" customWidth="1"/>
    <col min="2" max="2" width="18.7109375" style="10" customWidth="1"/>
    <col min="3" max="3" width="68" style="8" customWidth="1"/>
    <col min="4" max="4" width="70" style="8" customWidth="1"/>
    <col min="5" max="16384" width="9.140625" style="8"/>
  </cols>
  <sheetData>
    <row r="1" spans="1:256" ht="15.75" thickBot="1" x14ac:dyDescent="0.3">
      <c r="A1" s="91" t="s">
        <v>0</v>
      </c>
      <c r="B1" s="85"/>
      <c r="C1" s="85"/>
      <c r="D1" s="38">
        <f>D3+D9+D17</f>
        <v>3846758.88</v>
      </c>
    </row>
    <row r="2" spans="1:256" x14ac:dyDescent="0.25">
      <c r="A2" s="21" t="s">
        <v>24</v>
      </c>
      <c r="B2" s="22" t="s">
        <v>3</v>
      </c>
      <c r="C2" s="23" t="s">
        <v>4</v>
      </c>
      <c r="D2" s="24" t="s">
        <v>23</v>
      </c>
    </row>
    <row r="3" spans="1:256" s="40" customFormat="1" x14ac:dyDescent="0.25">
      <c r="A3" s="92" t="s">
        <v>17</v>
      </c>
      <c r="B3" s="93"/>
      <c r="C3" s="93"/>
      <c r="D3" s="28">
        <f>SUM(B4:B8)</f>
        <v>2673633.13</v>
      </c>
      <c r="E3" s="41"/>
    </row>
    <row r="4" spans="1:256" s="43" customFormat="1" ht="13.5" customHeight="1" x14ac:dyDescent="0.25">
      <c r="A4" s="67">
        <v>44199</v>
      </c>
      <c r="B4" s="54">
        <v>2259492.27</v>
      </c>
      <c r="C4" s="31" t="s">
        <v>15</v>
      </c>
      <c r="D4" s="33" t="s">
        <v>22</v>
      </c>
      <c r="E4" s="42"/>
    </row>
    <row r="5" spans="1:256" s="43" customFormat="1" ht="15" customHeight="1" x14ac:dyDescent="0.25">
      <c r="A5" s="67">
        <v>44200</v>
      </c>
      <c r="B5" s="54">
        <v>110807.15</v>
      </c>
      <c r="C5" s="31" t="s">
        <v>15</v>
      </c>
      <c r="D5" s="33" t="s">
        <v>32</v>
      </c>
      <c r="E5" s="42"/>
    </row>
    <row r="6" spans="1:256" s="43" customFormat="1" ht="15" customHeight="1" x14ac:dyDescent="0.25">
      <c r="A6" s="67">
        <v>44201</v>
      </c>
      <c r="B6" s="54">
        <v>2850</v>
      </c>
      <c r="C6" s="31" t="s">
        <v>15</v>
      </c>
      <c r="D6" s="33" t="s">
        <v>20</v>
      </c>
      <c r="E6" s="42"/>
    </row>
    <row r="7" spans="1:256" s="43" customFormat="1" ht="15" customHeight="1" x14ac:dyDescent="0.25">
      <c r="A7" s="67">
        <v>44202</v>
      </c>
      <c r="B7" s="54">
        <v>156468.29999999999</v>
      </c>
      <c r="C7" s="31" t="s">
        <v>15</v>
      </c>
      <c r="D7" s="33" t="s">
        <v>21</v>
      </c>
      <c r="E7" s="42"/>
    </row>
    <row r="8" spans="1:256" s="43" customFormat="1" ht="15" customHeight="1" x14ac:dyDescent="0.25">
      <c r="A8" s="67">
        <v>44203</v>
      </c>
      <c r="B8" s="54">
        <v>144015.41</v>
      </c>
      <c r="C8" s="31" t="s">
        <v>15</v>
      </c>
      <c r="D8" s="33" t="s">
        <v>25</v>
      </c>
      <c r="E8" s="42"/>
    </row>
    <row r="9" spans="1:256" s="40" customFormat="1" x14ac:dyDescent="0.25">
      <c r="A9" s="94" t="s">
        <v>12</v>
      </c>
      <c r="B9" s="95"/>
      <c r="C9" s="95"/>
      <c r="D9" s="34">
        <f>SUM(B10:B16)</f>
        <v>885745.34</v>
      </c>
      <c r="E9" s="41"/>
    </row>
    <row r="10" spans="1:256" s="40" customFormat="1" x14ac:dyDescent="0.25">
      <c r="A10" s="72">
        <v>44209</v>
      </c>
      <c r="B10" s="73">
        <v>100000</v>
      </c>
      <c r="C10" s="31" t="s">
        <v>15</v>
      </c>
      <c r="D10" s="62" t="s">
        <v>50</v>
      </c>
      <c r="E10" s="41"/>
    </row>
    <row r="11" spans="1:256" s="40" customFormat="1" x14ac:dyDescent="0.25">
      <c r="A11" s="72">
        <v>44216</v>
      </c>
      <c r="B11" s="73">
        <v>10000</v>
      </c>
      <c r="C11" s="31" t="s">
        <v>15</v>
      </c>
      <c r="D11" s="62" t="s">
        <v>38</v>
      </c>
      <c r="E11" s="41"/>
    </row>
    <row r="12" spans="1:256" s="40" customFormat="1" x14ac:dyDescent="0.25">
      <c r="A12" s="72">
        <v>44218</v>
      </c>
      <c r="B12" s="73">
        <f>500+200</f>
        <v>700</v>
      </c>
      <c r="C12" s="31" t="s">
        <v>15</v>
      </c>
      <c r="D12" s="62" t="s">
        <v>51</v>
      </c>
      <c r="E12" s="41"/>
    </row>
    <row r="13" spans="1:256" s="40" customFormat="1" x14ac:dyDescent="0.25">
      <c r="A13" s="67">
        <v>44199</v>
      </c>
      <c r="B13" s="73">
        <v>63150.34</v>
      </c>
      <c r="C13" s="31" t="s">
        <v>15</v>
      </c>
      <c r="D13" s="31" t="s">
        <v>76</v>
      </c>
      <c r="E13" s="41"/>
    </row>
    <row r="14" spans="1:256" s="44" customFormat="1" ht="14.25" customHeight="1" x14ac:dyDescent="0.25">
      <c r="A14" s="67">
        <v>44200</v>
      </c>
      <c r="B14" s="30">
        <v>518000</v>
      </c>
      <c r="C14" s="31" t="s">
        <v>15</v>
      </c>
      <c r="D14" s="31" t="s">
        <v>39</v>
      </c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36"/>
      <c r="FE14" s="36"/>
      <c r="FF14" s="36"/>
      <c r="FG14" s="36"/>
      <c r="FH14" s="36"/>
      <c r="FI14" s="36"/>
      <c r="FJ14" s="36"/>
      <c r="FK14" s="36"/>
      <c r="FL14" s="36"/>
      <c r="FM14" s="36"/>
      <c r="FN14" s="36"/>
      <c r="FO14" s="36"/>
      <c r="FP14" s="36"/>
      <c r="FQ14" s="36"/>
      <c r="FR14" s="36"/>
      <c r="FS14" s="36"/>
      <c r="FT14" s="36"/>
      <c r="FU14" s="36"/>
      <c r="FV14" s="36"/>
      <c r="FW14" s="36"/>
      <c r="FX14" s="36"/>
      <c r="FY14" s="36"/>
      <c r="FZ14" s="36"/>
      <c r="GA14" s="36"/>
      <c r="GB14" s="36"/>
      <c r="GC14" s="36"/>
      <c r="GD14" s="36"/>
      <c r="GE14" s="36"/>
      <c r="GF14" s="36"/>
      <c r="GG14" s="36"/>
      <c r="GH14" s="36"/>
      <c r="GI14" s="36"/>
      <c r="GJ14" s="36"/>
      <c r="GK14" s="36"/>
      <c r="GL14" s="36"/>
      <c r="GM14" s="36"/>
      <c r="GN14" s="36"/>
      <c r="GO14" s="36"/>
      <c r="GP14" s="36"/>
      <c r="GQ14" s="36"/>
      <c r="GR14" s="36"/>
      <c r="GS14" s="36"/>
      <c r="GT14" s="36"/>
      <c r="GU14" s="36"/>
      <c r="GV14" s="36"/>
      <c r="GW14" s="36"/>
      <c r="GX14" s="36"/>
      <c r="GY14" s="36"/>
      <c r="GZ14" s="36"/>
      <c r="HA14" s="36"/>
      <c r="HB14" s="36"/>
      <c r="HC14" s="36"/>
      <c r="HD14" s="36"/>
      <c r="HE14" s="36"/>
      <c r="HF14" s="36"/>
      <c r="HG14" s="36"/>
      <c r="HH14" s="36"/>
      <c r="HI14" s="36"/>
      <c r="HJ14" s="36"/>
      <c r="HK14" s="36"/>
      <c r="HL14" s="36"/>
      <c r="HM14" s="36"/>
      <c r="HN14" s="36"/>
      <c r="HO14" s="36"/>
      <c r="HP14" s="36"/>
      <c r="HQ14" s="36"/>
      <c r="HR14" s="36"/>
      <c r="HS14" s="36"/>
      <c r="HT14" s="36"/>
      <c r="HU14" s="36"/>
      <c r="HV14" s="36"/>
      <c r="HW14" s="36"/>
      <c r="HX14" s="36"/>
      <c r="HY14" s="36"/>
      <c r="HZ14" s="36"/>
      <c r="IA14" s="36"/>
      <c r="IB14" s="36"/>
      <c r="IC14" s="36"/>
      <c r="ID14" s="36"/>
      <c r="IE14" s="36"/>
      <c r="IF14" s="36"/>
      <c r="IG14" s="36"/>
      <c r="IH14" s="36"/>
      <c r="II14" s="36"/>
      <c r="IJ14" s="36"/>
      <c r="IK14" s="36"/>
      <c r="IL14" s="36"/>
      <c r="IM14" s="36"/>
      <c r="IN14" s="36"/>
      <c r="IO14" s="36"/>
      <c r="IP14" s="36"/>
      <c r="IQ14" s="36"/>
      <c r="IR14" s="36"/>
      <c r="IS14" s="36"/>
      <c r="IT14" s="36"/>
      <c r="IU14" s="36"/>
      <c r="IV14" s="36"/>
    </row>
    <row r="15" spans="1:256" s="44" customFormat="1" ht="14.25" customHeight="1" x14ac:dyDescent="0.25">
      <c r="A15" s="67">
        <v>44201</v>
      </c>
      <c r="B15" s="30">
        <v>35822</v>
      </c>
      <c r="C15" s="31" t="s">
        <v>15</v>
      </c>
      <c r="D15" s="31" t="s">
        <v>41</v>
      </c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36"/>
      <c r="FP15" s="36"/>
      <c r="FQ15" s="36"/>
      <c r="FR15" s="36"/>
      <c r="FS15" s="36"/>
      <c r="FT15" s="36"/>
      <c r="FU15" s="36"/>
      <c r="FV15" s="36"/>
      <c r="FW15" s="36"/>
      <c r="FX15" s="36"/>
      <c r="FY15" s="36"/>
      <c r="FZ15" s="36"/>
      <c r="GA15" s="36"/>
      <c r="GB15" s="36"/>
      <c r="GC15" s="36"/>
      <c r="GD15" s="36"/>
      <c r="GE15" s="36"/>
      <c r="GF15" s="36"/>
      <c r="GG15" s="36"/>
      <c r="GH15" s="36"/>
      <c r="GI15" s="36"/>
      <c r="GJ15" s="36"/>
      <c r="GK15" s="36"/>
      <c r="GL15" s="36"/>
      <c r="GM15" s="36"/>
      <c r="GN15" s="36"/>
      <c r="GO15" s="36"/>
      <c r="GP15" s="36"/>
      <c r="GQ15" s="36"/>
      <c r="GR15" s="36"/>
      <c r="GS15" s="36"/>
      <c r="GT15" s="36"/>
      <c r="GU15" s="36"/>
      <c r="GV15" s="36"/>
      <c r="GW15" s="36"/>
      <c r="GX15" s="36"/>
      <c r="GY15" s="36"/>
      <c r="GZ15" s="36"/>
      <c r="HA15" s="36"/>
      <c r="HB15" s="36"/>
      <c r="HC15" s="36"/>
      <c r="HD15" s="36"/>
      <c r="HE15" s="36"/>
      <c r="HF15" s="36"/>
      <c r="HG15" s="36"/>
      <c r="HH15" s="36"/>
      <c r="HI15" s="36"/>
      <c r="HJ15" s="36"/>
      <c r="HK15" s="36"/>
      <c r="HL15" s="36"/>
      <c r="HM15" s="36"/>
      <c r="HN15" s="36"/>
      <c r="HO15" s="36"/>
      <c r="HP15" s="36"/>
      <c r="HQ15" s="36"/>
      <c r="HR15" s="36"/>
      <c r="HS15" s="36"/>
      <c r="HT15" s="36"/>
      <c r="HU15" s="36"/>
      <c r="HV15" s="36"/>
      <c r="HW15" s="36"/>
      <c r="HX15" s="36"/>
      <c r="HY15" s="36"/>
      <c r="HZ15" s="36"/>
      <c r="IA15" s="36"/>
      <c r="IB15" s="36"/>
      <c r="IC15" s="36"/>
      <c r="ID15" s="36"/>
      <c r="IE15" s="36"/>
      <c r="IF15" s="36"/>
      <c r="IG15" s="36"/>
      <c r="IH15" s="36"/>
      <c r="II15" s="36"/>
      <c r="IJ15" s="36"/>
      <c r="IK15" s="36"/>
      <c r="IL15" s="36"/>
      <c r="IM15" s="36"/>
      <c r="IN15" s="36"/>
      <c r="IO15" s="36"/>
      <c r="IP15" s="36"/>
      <c r="IQ15" s="36"/>
      <c r="IR15" s="36"/>
      <c r="IS15" s="36"/>
      <c r="IT15" s="36"/>
      <c r="IU15" s="36"/>
      <c r="IV15" s="36"/>
    </row>
    <row r="16" spans="1:256" s="44" customFormat="1" x14ac:dyDescent="0.25">
      <c r="A16" s="67">
        <v>44202</v>
      </c>
      <c r="B16" s="30">
        <v>158073</v>
      </c>
      <c r="C16" s="31" t="s">
        <v>15</v>
      </c>
      <c r="D16" s="31" t="s">
        <v>33</v>
      </c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36"/>
      <c r="FT16" s="36"/>
      <c r="FU16" s="36"/>
      <c r="FV16" s="36"/>
      <c r="FW16" s="36"/>
      <c r="FX16" s="36"/>
      <c r="FY16" s="36"/>
      <c r="FZ16" s="36"/>
      <c r="GA16" s="36"/>
      <c r="GB16" s="36"/>
      <c r="GC16" s="36"/>
      <c r="GD16" s="36"/>
      <c r="GE16" s="36"/>
      <c r="GF16" s="36"/>
      <c r="GG16" s="36"/>
      <c r="GH16" s="36"/>
      <c r="GI16" s="36"/>
      <c r="GJ16" s="36"/>
      <c r="GK16" s="36"/>
      <c r="GL16" s="36"/>
      <c r="GM16" s="36"/>
      <c r="GN16" s="36"/>
      <c r="GO16" s="36"/>
      <c r="GP16" s="36"/>
      <c r="GQ16" s="36"/>
      <c r="GR16" s="36"/>
      <c r="GS16" s="36"/>
      <c r="GT16" s="36"/>
      <c r="GU16" s="36"/>
      <c r="GV16" s="36"/>
      <c r="GW16" s="36"/>
      <c r="GX16" s="36"/>
      <c r="GY16" s="36"/>
      <c r="GZ16" s="36"/>
      <c r="HA16" s="36"/>
      <c r="HB16" s="36"/>
      <c r="HC16" s="36"/>
      <c r="HD16" s="36"/>
      <c r="HE16" s="36"/>
      <c r="HF16" s="36"/>
      <c r="HG16" s="36"/>
      <c r="HH16" s="36"/>
      <c r="HI16" s="36"/>
      <c r="HJ16" s="36"/>
      <c r="HK16" s="36"/>
      <c r="HL16" s="36"/>
      <c r="HM16" s="36"/>
      <c r="HN16" s="36"/>
      <c r="HO16" s="36"/>
      <c r="HP16" s="36"/>
      <c r="HQ16" s="36"/>
      <c r="HR16" s="36"/>
      <c r="HS16" s="36"/>
      <c r="HT16" s="36"/>
      <c r="HU16" s="36"/>
      <c r="HV16" s="36"/>
      <c r="HW16" s="36"/>
      <c r="HX16" s="36"/>
      <c r="HY16" s="36"/>
      <c r="HZ16" s="36"/>
      <c r="IA16" s="36"/>
      <c r="IB16" s="36"/>
      <c r="IC16" s="36"/>
      <c r="ID16" s="36"/>
      <c r="IE16" s="36"/>
      <c r="IF16" s="36"/>
      <c r="IG16" s="36"/>
      <c r="IH16" s="36"/>
      <c r="II16" s="36"/>
      <c r="IJ16" s="36"/>
      <c r="IK16" s="36"/>
      <c r="IL16" s="36"/>
      <c r="IM16" s="36"/>
      <c r="IN16" s="36"/>
      <c r="IO16" s="36"/>
      <c r="IP16" s="36"/>
      <c r="IQ16" s="36"/>
      <c r="IR16" s="36"/>
      <c r="IS16" s="36"/>
      <c r="IT16" s="36"/>
      <c r="IU16" s="36"/>
      <c r="IV16" s="36"/>
    </row>
    <row r="17" spans="1:5" s="40" customFormat="1" x14ac:dyDescent="0.25">
      <c r="A17" s="96" t="s">
        <v>18</v>
      </c>
      <c r="B17" s="97"/>
      <c r="C17" s="97"/>
      <c r="D17" s="35">
        <f>SUM(B18:B20)</f>
        <v>287380.41000000003</v>
      </c>
      <c r="E17" s="41"/>
    </row>
    <row r="18" spans="1:5" ht="15" customHeight="1" x14ac:dyDescent="0.25">
      <c r="A18" s="67">
        <v>44202</v>
      </c>
      <c r="B18" s="54">
        <f>4599.18+0.71</f>
        <v>4599.8900000000003</v>
      </c>
      <c r="C18" s="45" t="s">
        <v>29</v>
      </c>
      <c r="D18" s="45" t="s">
        <v>30</v>
      </c>
    </row>
    <row r="19" spans="1:5" ht="15" customHeight="1" x14ac:dyDescent="0.25">
      <c r="A19" s="61">
        <v>44214</v>
      </c>
      <c r="B19" s="64">
        <v>260000</v>
      </c>
      <c r="C19" s="45" t="s">
        <v>31</v>
      </c>
      <c r="D19" s="45" t="s">
        <v>37</v>
      </c>
    </row>
    <row r="20" spans="1:5" x14ac:dyDescent="0.25">
      <c r="A20" s="74">
        <v>44222</v>
      </c>
      <c r="B20" s="64">
        <v>22780.52</v>
      </c>
      <c r="C20" s="45" t="s">
        <v>34</v>
      </c>
      <c r="D20" s="57" t="s">
        <v>35</v>
      </c>
    </row>
    <row r="21" spans="1:5" x14ac:dyDescent="0.25">
      <c r="A21" s="60"/>
    </row>
    <row r="22" spans="1:5" x14ac:dyDescent="0.25">
      <c r="A22" s="60"/>
    </row>
  </sheetData>
  <mergeCells count="4">
    <mergeCell ref="A1:C1"/>
    <mergeCell ref="A3:C3"/>
    <mergeCell ref="A9:C9"/>
    <mergeCell ref="A17:C1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Отчет общий</vt:lpstr>
      <vt:lpstr>Расходы</vt:lpstr>
      <vt:lpstr>Поступления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Юляшка</dc:creator>
  <cp:lastModifiedBy>Анна Юренкова</cp:lastModifiedBy>
  <cp:lastPrinted>2017-08-23T15:27:46Z</cp:lastPrinted>
  <dcterms:created xsi:type="dcterms:W3CDTF">2017-04-06T09:22:47Z</dcterms:created>
  <dcterms:modified xsi:type="dcterms:W3CDTF">2021-06-11T11:29:12Z</dcterms:modified>
</cp:coreProperties>
</file>