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мен\БФ НИКА\Отчеты для сайта\2021\Июль\"/>
    </mc:Choice>
  </mc:AlternateContent>
  <xr:revisionPtr revIDLastSave="0" documentId="13_ncr:1_{FD9CC64B-5160-47FD-9B75-2F1FBFB12F26}" xr6:coauthVersionLast="47" xr6:coauthVersionMax="47" xr10:uidLastSave="{00000000-0000-0000-0000-000000000000}"/>
  <bookViews>
    <workbookView xWindow="-120" yWindow="-120" windowWidth="20730" windowHeight="11160" tabRatio="781" xr2:uid="{00000000-000D-0000-FFFF-FFFF00000000}"/>
  </bookViews>
  <sheets>
    <sheet name="Отчет общий" sheetId="1" r:id="rId1"/>
    <sheet name="Расходы" sheetId="6" r:id="rId2"/>
    <sheet name="Поступления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4" l="1"/>
  <c r="D21" i="14"/>
  <c r="C13" i="1"/>
  <c r="B28" i="6" l="1"/>
  <c r="B41" i="6"/>
  <c r="B12" i="6"/>
  <c r="C7" i="6" s="1"/>
  <c r="B32" i="6"/>
  <c r="B17" i="6"/>
  <c r="B46" i="6"/>
  <c r="D3" i="14"/>
  <c r="B31" i="6"/>
  <c r="D13" i="14"/>
  <c r="C36" i="6"/>
  <c r="C23" i="6"/>
  <c r="D1" i="14" l="1"/>
  <c r="C3" i="6"/>
  <c r="C39" i="6"/>
  <c r="C16" i="6" l="1"/>
  <c r="C1" i="6" l="1"/>
  <c r="C17" i="1" s="1"/>
  <c r="C15" i="1"/>
  <c r="C19" i="1" l="1"/>
</calcChain>
</file>

<file path=xl/sharedStrings.xml><?xml version="1.0" encoding="utf-8"?>
<sst xmlns="http://schemas.openxmlformats.org/spreadsheetml/2006/main" count="120" uniqueCount="87">
  <si>
    <t>Поступления на уставную деятельность</t>
  </si>
  <si>
    <t>Произведенные расходы</t>
  </si>
  <si>
    <t>Расходы на уставную деятельность</t>
  </si>
  <si>
    <t>Сумма</t>
  </si>
  <si>
    <t>Назначение платежа</t>
  </si>
  <si>
    <t>Статья расхода</t>
  </si>
  <si>
    <t>Остаток средств на начало периода</t>
  </si>
  <si>
    <t>Остаток средств на конец периода</t>
  </si>
  <si>
    <t>Административные и прочие расходы</t>
  </si>
  <si>
    <t xml:space="preserve"> о полученных средствах и произведенных расходах</t>
  </si>
  <si>
    <t>ФИНАНСОВЫЙ ОТЧЕТ</t>
  </si>
  <si>
    <t>*Детализация поступлений и произведенных расходов в соответствующих вкладках файла.</t>
  </si>
  <si>
    <t>Благотворительные пожертвования от юридических лиц</t>
  </si>
  <si>
    <t>Просвещение и мероприятия</t>
  </si>
  <si>
    <r>
      <t xml:space="preserve">Умная забота
</t>
    </r>
    <r>
      <rPr>
        <b/>
        <i/>
        <sz val="10"/>
        <color indexed="8"/>
        <rFont val="Times New Roman"/>
        <family val="1"/>
        <charset val="204"/>
      </rPr>
      <t>стерилизация и кастрация животных, ОСВВ</t>
    </r>
  </si>
  <si>
    <t>Благотворительное пожертвование</t>
  </si>
  <si>
    <r>
      <t xml:space="preserve">Дом для животных "Ника"
</t>
    </r>
    <r>
      <rPr>
        <b/>
        <i/>
        <sz val="10"/>
        <color indexed="8"/>
        <rFont val="Times New Roman"/>
        <family val="1"/>
        <charset val="204"/>
      </rPr>
      <t>содержание животных</t>
    </r>
  </si>
  <si>
    <t>Благотворительные пожертвования от физических лиц</t>
  </si>
  <si>
    <t>Прочие поступления</t>
  </si>
  <si>
    <t>Комиссия банка</t>
  </si>
  <si>
    <t>Расчетный счет фонда в ПАО "Промсвязьбанк"</t>
  </si>
  <si>
    <t>Расчетный счет фонда в ПАО "Сбербанк"</t>
  </si>
  <si>
    <t>Платежная система CloudPayments на сайте фонда</t>
  </si>
  <si>
    <t>Источник / отправитель</t>
  </si>
  <si>
    <t>Дата / период</t>
  </si>
  <si>
    <t>Портал Добро Mail.Ru</t>
  </si>
  <si>
    <r>
      <t xml:space="preserve">Скорая помощь 
</t>
    </r>
    <r>
      <rPr>
        <b/>
        <i/>
        <sz val="10"/>
        <color indexed="8"/>
        <rFont val="Times New Roman"/>
        <family val="1"/>
        <charset val="204"/>
      </rPr>
      <t>лечение животных</t>
    </r>
  </si>
  <si>
    <r>
      <t xml:space="preserve">Центр "Мокрый нос" 
</t>
    </r>
    <r>
      <rPr>
        <b/>
        <i/>
        <sz val="10"/>
        <color indexed="8"/>
        <rFont val="Times New Roman"/>
        <family val="1"/>
        <charset val="204"/>
      </rPr>
      <t>строительство и содержание центра</t>
    </r>
  </si>
  <si>
    <t>Проценты по договору РКО</t>
  </si>
  <si>
    <t>Сбербанк</t>
  </si>
  <si>
    <t>БФ "Нужна помощь"</t>
  </si>
  <si>
    <t>Услуги по ОСВВ</t>
  </si>
  <si>
    <t>Администрация городского округа Мытищи МО</t>
  </si>
  <si>
    <t>Миллион призов</t>
  </si>
  <si>
    <t>Топливо для автомобилей</t>
  </si>
  <si>
    <t>Мос.Ру ( Душевная Москва)</t>
  </si>
  <si>
    <t>Хозяйственные принадлежности</t>
  </si>
  <si>
    <t xml:space="preserve">Оплата труда </t>
  </si>
  <si>
    <t xml:space="preserve">Налоги и взносы в бюджет </t>
  </si>
  <si>
    <t>Администрация Богородского городского округа МО</t>
  </si>
  <si>
    <t>Администрация Дмитровского городского округа МО</t>
  </si>
  <si>
    <t>Администрация Волоколамского городского округа МО</t>
  </si>
  <si>
    <t>Администрация городского округа Солнечногорск МО</t>
  </si>
  <si>
    <t>Приложение Tooba</t>
  </si>
  <si>
    <t>Канцелярские товары</t>
  </si>
  <si>
    <t>Администрация городского округа Лотошино МО</t>
  </si>
  <si>
    <t>Администрация Талдомского городского округа МО</t>
  </si>
  <si>
    <t>Администрация городского округа Шаховская МО</t>
  </si>
  <si>
    <t>Администрация городского округа Дубна МО</t>
  </si>
  <si>
    <t>Почтовые расходы</t>
  </si>
  <si>
    <t>Курьерские услуги</t>
  </si>
  <si>
    <t>STONEX FINANCIAL LTD (Benevity)</t>
  </si>
  <si>
    <t>Корм для собак и кошек</t>
  </si>
  <si>
    <t>Платежная система PayPal</t>
  </si>
  <si>
    <t xml:space="preserve"> за июль 2021 года</t>
  </si>
  <si>
    <t>Зоотакси</t>
  </si>
  <si>
    <t>УСН за полугодие 2021</t>
  </si>
  <si>
    <t>Заточка медицинских ножниц</t>
  </si>
  <si>
    <t>Вывоз мусора в июне</t>
  </si>
  <si>
    <t>ООО "Инструментомания"</t>
  </si>
  <si>
    <t>Возврат денежных средств от поставщика</t>
  </si>
  <si>
    <t>ИП Гришкина Ю.Э.</t>
  </si>
  <si>
    <t xml:space="preserve">АНО СОДЕЙСТВИЯ РАЗВ. БЛАГ. ДЕ-ТИ "МИТ ФОР ЧЕРИТИ" </t>
  </si>
  <si>
    <t>АО "ДИЗАЙН ЦЕНТР "СОЮЗ"</t>
  </si>
  <si>
    <t>БФ Благотворительный фонд ТЕДДИ</t>
  </si>
  <si>
    <t>ООО "НОВОЕ ОТВЕТСТВЕННОЕ СОТРУДНИЧЕСТВО"</t>
  </si>
  <si>
    <t>ООО "ЛЕФНИН"</t>
  </si>
  <si>
    <t>Покупка датчика конвексного</t>
  </si>
  <si>
    <t>Покупка ветеринарных препаратов и мед.расходников</t>
  </si>
  <si>
    <t>Организация праздника в приюте (праздничное оформление шарами, сувенирная продукция, торт, банер)</t>
  </si>
  <si>
    <t>Прием врача, анализы, ветеринарные услуги (собака без клички, клиника Спарта)</t>
  </si>
  <si>
    <t>Лечение и нахождение в инфекц. стационаре (собака Крендель, клиника Спарта)</t>
  </si>
  <si>
    <t>Страховая премия за период с 28.07.2021 по 27.07.2022 (Ларгус, Т 692 ТС 799, КАСКО, ОСАГО)</t>
  </si>
  <si>
    <t>Поключение к сети Иинтернет в новом офисе</t>
  </si>
  <si>
    <t>Продление домена - woof-fest.ru (1 год)</t>
  </si>
  <si>
    <t>Медосмотры сотрудников (август)</t>
  </si>
  <si>
    <t>Оплата электроэнергии за июль</t>
  </si>
  <si>
    <t>Ветеринарные препараты (вакцины)</t>
  </si>
  <si>
    <t>Опилки в брикетах</t>
  </si>
  <si>
    <t>Покупка медицинских расходников (перчатки, пеленки)</t>
  </si>
  <si>
    <t>Откачка септика в апреле</t>
  </si>
  <si>
    <t>Покупка ветериинарных препаратов (вакцины)</t>
  </si>
  <si>
    <t>Ветеринарные услуги (клиника Биоконтроль)</t>
  </si>
  <si>
    <t>Покупка лекарственных препаратов</t>
  </si>
  <si>
    <t>Вакцинация сотрудников</t>
  </si>
  <si>
    <t>Ветеринарные услуги (кот Бегемот, прием врача, анализы, клиника Биоконтроль)</t>
  </si>
  <si>
    <t>Покупка хозяйственных принадлежностей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</si>
</sst>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"/>
    <numFmt numFmtId="165" formatCode="dd\.mm\.yyyy"/>
    <numFmt numFmtId="166" formatCode="[$-419]mmmm\ yyyy;@"/>
  </numFmts>
  <fonts count="17" x14ac:knownFonts="1">
    <font>
      <sz val="11"/>
      <color indexed="8"/>
      <name val="Calibri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Georgia"/>
      <family val="1"/>
      <charset val="204"/>
    </font>
    <font>
      <b/>
      <sz val="12"/>
      <color indexed="8"/>
      <name val="Georgia"/>
      <family val="1"/>
      <charset val="204"/>
    </font>
    <font>
      <sz val="12"/>
      <color indexed="8"/>
      <name val="Georgia"/>
      <family val="1"/>
      <charset val="204"/>
    </font>
    <font>
      <b/>
      <i/>
      <sz val="11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b/>
      <sz val="14"/>
      <color theme="6" tint="-0.499984740745262"/>
      <name val="Georgia"/>
      <family val="1"/>
      <charset val="204"/>
    </font>
    <font>
      <b/>
      <sz val="16"/>
      <color theme="6" tint="-0.499984740745262"/>
      <name val="Georg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Protection="0"/>
  </cellStyleXfs>
  <cellXfs count="100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4" fontId="0" fillId="0" borderId="0" xfId="0" applyNumberForma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4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4" fontId="7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" fontId="4" fillId="2" borderId="3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Protection="1"/>
    <xf numFmtId="0" fontId="8" fillId="0" borderId="0" xfId="0" applyFont="1" applyFill="1" applyBorder="1" applyAlignment="1" applyProtection="1">
      <alignment horizontal="left" vertical="center"/>
    </xf>
    <xf numFmtId="4" fontId="2" fillId="2" borderId="5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horizontal="right" vertical="top"/>
    </xf>
    <xf numFmtId="4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4" fontId="2" fillId="2" borderId="6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vertical="top" wrapText="1"/>
    </xf>
    <xf numFmtId="165" fontId="13" fillId="0" borderId="0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vertical="top"/>
    </xf>
    <xf numFmtId="4" fontId="2" fillId="4" borderId="7" xfId="0" applyNumberFormat="1" applyFont="1" applyFill="1" applyBorder="1" applyAlignment="1" applyProtection="1">
      <alignment vertical="center"/>
    </xf>
    <xf numFmtId="0" fontId="10" fillId="0" borderId="0" xfId="0" applyFont="1"/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3" fillId="0" borderId="1" xfId="0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wrapText="1"/>
    </xf>
    <xf numFmtId="0" fontId="13" fillId="3" borderId="4" xfId="0" applyNumberFormat="1" applyFont="1" applyFill="1" applyBorder="1" applyAlignment="1" applyProtection="1">
      <alignment horizontal="left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/>
    </xf>
    <xf numFmtId="4" fontId="10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horizontal="right" vertical="top"/>
    </xf>
    <xf numFmtId="4" fontId="3" fillId="0" borderId="8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/>
    <xf numFmtId="0" fontId="10" fillId="0" borderId="1" xfId="0" applyFont="1" applyBorder="1"/>
    <xf numFmtId="4" fontId="10" fillId="0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 applyProtection="1">
      <alignment horizontal="left" vertical="top" wrapText="1"/>
    </xf>
    <xf numFmtId="4" fontId="13" fillId="0" borderId="8" xfId="0" applyNumberFormat="1" applyFont="1" applyFill="1" applyBorder="1" applyAlignment="1" applyProtection="1">
      <alignment horizontal="center" vertical="center" wrapText="1"/>
    </xf>
    <xf numFmtId="4" fontId="13" fillId="5" borderId="15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14" fontId="13" fillId="0" borderId="1" xfId="0" applyNumberFormat="1" applyFont="1" applyFill="1" applyBorder="1" applyAlignment="1" applyProtection="1">
      <alignment horizontal="center" vertical="center" wrapText="1"/>
    </xf>
    <xf numFmtId="166" fontId="13" fillId="0" borderId="1" xfId="0" applyNumberFormat="1" applyFont="1" applyFill="1" applyBorder="1" applyAlignment="1" applyProtection="1">
      <alignment horizontal="center" vertical="center" wrapText="1"/>
    </xf>
    <xf numFmtId="14" fontId="13" fillId="3" borderId="1" xfId="0" applyNumberFormat="1" applyFont="1" applyFill="1" applyBorder="1" applyAlignment="1" applyProtection="1">
      <alignment horizontal="center" vertical="center" wrapText="1"/>
    </xf>
    <xf numFmtId="166" fontId="13" fillId="3" borderId="1" xfId="0" applyNumberFormat="1" applyFont="1" applyFill="1" applyBorder="1" applyAlignment="1" applyProtection="1">
      <alignment horizontal="center" vertical="center" wrapText="1"/>
    </xf>
    <xf numFmtId="14" fontId="10" fillId="0" borderId="1" xfId="0" applyNumberFormat="1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4" fontId="10" fillId="0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 applyProtection="1">
      <alignment horizontal="center" vertical="center" wrapText="1"/>
    </xf>
    <xf numFmtId="166" fontId="14" fillId="3" borderId="1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4" fontId="3" fillId="5" borderId="1" xfId="0" applyNumberFormat="1" applyFont="1" applyFill="1" applyBorder="1" applyAlignment="1" applyProtection="1">
      <alignment horizontal="center" vertical="top" wrapText="1"/>
    </xf>
    <xf numFmtId="4" fontId="3" fillId="5" borderId="1" xfId="0" applyNumberFormat="1" applyFont="1" applyFill="1" applyBorder="1" applyAlignment="1" applyProtection="1">
      <alignment horizontal="center" vertical="top" wrapText="1"/>
    </xf>
    <xf numFmtId="4" fontId="10" fillId="0" borderId="8" xfId="0" applyNumberFormat="1" applyFont="1" applyFill="1" applyBorder="1" applyAlignment="1">
      <alignment horizontal="center"/>
    </xf>
    <xf numFmtId="0" fontId="10" fillId="0" borderId="4" xfId="0" applyFont="1" applyBorder="1"/>
    <xf numFmtId="0" fontId="7" fillId="0" borderId="0" xfId="0" applyFont="1" applyFill="1" applyBorder="1" applyAlignment="1" applyProtection="1">
      <alignment horizontal="center" vertical="center"/>
    </xf>
    <xf numFmtId="4" fontId="15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 vertical="top"/>
    </xf>
    <xf numFmtId="0" fontId="2" fillId="2" borderId="10" xfId="0" applyFont="1" applyFill="1" applyBorder="1" applyAlignment="1" applyProtection="1">
      <alignment horizontal="left" vertical="top"/>
    </xf>
    <xf numFmtId="0" fontId="2" fillId="4" borderId="11" xfId="0" applyFont="1" applyFill="1" applyBorder="1" applyAlignment="1" applyProtection="1">
      <alignment horizontal="left" vertical="center"/>
    </xf>
    <xf numFmtId="0" fontId="2" fillId="4" borderId="12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/>
    </xf>
    <xf numFmtId="0" fontId="2" fillId="4" borderId="11" xfId="0" applyFont="1" applyFill="1" applyBorder="1" applyAlignment="1" applyProtection="1">
      <alignment horizontal="left" vertical="center" wrapText="1"/>
    </xf>
    <xf numFmtId="14" fontId="2" fillId="2" borderId="9" xfId="0" applyNumberFormat="1" applyFont="1" applyFill="1" applyBorder="1" applyAlignment="1" applyProtection="1">
      <alignment horizontal="left" vertical="top" wrapText="1"/>
    </xf>
    <xf numFmtId="14" fontId="2" fillId="2" borderId="10" xfId="0" applyNumberFormat="1" applyFont="1" applyFill="1" applyBorder="1" applyAlignment="1" applyProtection="1">
      <alignment horizontal="left" vertical="top" wrapText="1"/>
    </xf>
    <xf numFmtId="14" fontId="2" fillId="2" borderId="13" xfId="0" applyNumberFormat="1" applyFont="1" applyFill="1" applyBorder="1" applyAlignment="1" applyProtection="1">
      <alignment horizontal="left" vertical="top" wrapText="1"/>
    </xf>
    <xf numFmtId="14" fontId="2" fillId="2" borderId="14" xfId="0" applyNumberFormat="1" applyFont="1" applyFill="1" applyBorder="1" applyAlignment="1" applyProtection="1">
      <alignment horizontal="left" vertical="top" wrapText="1"/>
    </xf>
    <xf numFmtId="14" fontId="2" fillId="2" borderId="2" xfId="0" applyNumberFormat="1" applyFont="1" applyFill="1" applyBorder="1" applyAlignment="1" applyProtection="1">
      <alignment horizontal="left" vertical="top" wrapText="1"/>
    </xf>
    <xf numFmtId="14" fontId="2" fillId="2" borderId="3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9525</xdr:rowOff>
    </xdr:from>
    <xdr:to>
      <xdr:col>2</xdr:col>
      <xdr:colOff>1019175</xdr:colOff>
      <xdr:row>27</xdr:row>
      <xdr:rowOff>152400</xdr:rowOff>
    </xdr:to>
    <xdr:pic>
      <xdr:nvPicPr>
        <xdr:cNvPr id="50080" name="officeArt object">
          <a:extLst>
            <a:ext uri="{FF2B5EF4-FFF2-40B4-BE49-F238E27FC236}">
              <a16:creationId xmlns:a16="http://schemas.microsoft.com/office/drawing/2014/main" id="{00000000-0008-0000-0000-0000A0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0" t="15015" r="-330" b="76765"/>
        <a:stretch>
          <a:fillRect/>
        </a:stretch>
      </xdr:blipFill>
      <xdr:spPr bwMode="auto">
        <a:xfrm>
          <a:off x="0" y="5048250"/>
          <a:ext cx="578167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5</xdr:row>
      <xdr:rowOff>142875</xdr:rowOff>
    </xdr:to>
    <xdr:pic>
      <xdr:nvPicPr>
        <xdr:cNvPr id="50081" name="Изображение 1">
          <a:extLst>
            <a:ext uri="{FF2B5EF4-FFF2-40B4-BE49-F238E27FC236}">
              <a16:creationId xmlns:a16="http://schemas.microsoft.com/office/drawing/2014/main" id="{00000000-0008-0000-0000-0000A1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296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5:C22"/>
  <sheetViews>
    <sheetView showGridLines="0" tabSelected="1" topLeftCell="A7" zoomScaleNormal="100" workbookViewId="0">
      <selection activeCell="C20" sqref="C20"/>
    </sheetView>
  </sheetViews>
  <sheetFormatPr defaultRowHeight="15" x14ac:dyDescent="0.25"/>
  <cols>
    <col min="1" max="1" width="20.7109375" style="1" customWidth="1"/>
    <col min="2" max="2" width="50.7109375" style="2" customWidth="1"/>
    <col min="3" max="3" width="20.7109375" style="3" customWidth="1"/>
  </cols>
  <sheetData>
    <row r="5" spans="1:3" ht="18.75" x14ac:dyDescent="0.3">
      <c r="B5" s="81"/>
      <c r="C5" s="81"/>
    </row>
    <row r="6" spans="1:3" ht="18.75" x14ac:dyDescent="0.3">
      <c r="B6" s="4"/>
      <c r="C6" s="4"/>
    </row>
    <row r="7" spans="1:3" ht="35.1" customHeight="1" x14ac:dyDescent="0.3">
      <c r="B7" s="4"/>
      <c r="C7" s="4"/>
    </row>
    <row r="8" spans="1:3" s="11" customFormat="1" ht="20.25" x14ac:dyDescent="0.2">
      <c r="A8" s="85" t="s">
        <v>10</v>
      </c>
      <c r="B8" s="85"/>
      <c r="C8" s="85"/>
    </row>
    <row r="9" spans="1:3" s="11" customFormat="1" ht="18" x14ac:dyDescent="0.25">
      <c r="A9" s="83" t="s">
        <v>9</v>
      </c>
      <c r="B9" s="83"/>
      <c r="C9" s="83"/>
    </row>
    <row r="10" spans="1:3" s="11" customFormat="1" ht="18" x14ac:dyDescent="0.2">
      <c r="A10" s="80" t="s">
        <v>54</v>
      </c>
      <c r="B10" s="80"/>
      <c r="C10" s="80"/>
    </row>
    <row r="11" spans="1:3" s="11" customFormat="1" ht="14.25" x14ac:dyDescent="0.2">
      <c r="A11" s="12"/>
      <c r="B11" s="13"/>
      <c r="C11" s="14"/>
    </row>
    <row r="12" spans="1:3" s="11" customFormat="1" ht="14.25" x14ac:dyDescent="0.2">
      <c r="A12" s="12"/>
      <c r="B12" s="13"/>
      <c r="C12" s="12"/>
    </row>
    <row r="13" spans="1:3" s="11" customFormat="1" x14ac:dyDescent="0.2">
      <c r="A13" s="15" t="s">
        <v>6</v>
      </c>
      <c r="B13" s="16"/>
      <c r="C13" s="17">
        <f>22480.78+4697+19805.67+14016388.5</f>
        <v>14063371.949999999</v>
      </c>
    </row>
    <row r="14" spans="1:3" s="11" customFormat="1" x14ac:dyDescent="0.2">
      <c r="A14" s="79"/>
      <c r="B14" s="79"/>
      <c r="C14" s="18"/>
    </row>
    <row r="15" spans="1:3" s="11" customFormat="1" x14ac:dyDescent="0.2">
      <c r="A15" s="19" t="s">
        <v>0</v>
      </c>
      <c r="B15" s="19"/>
      <c r="C15" s="20">
        <f>Поступления!D1</f>
        <v>4051262.9099999997</v>
      </c>
    </row>
    <row r="16" spans="1:3" s="11" customFormat="1" x14ac:dyDescent="0.2">
      <c r="A16" s="84"/>
      <c r="B16" s="84"/>
      <c r="C16" s="20"/>
    </row>
    <row r="17" spans="1:3" s="11" customFormat="1" x14ac:dyDescent="0.2">
      <c r="A17" s="82" t="s">
        <v>1</v>
      </c>
      <c r="B17" s="82"/>
      <c r="C17" s="17">
        <f>Расходы!C1</f>
        <v>3344167.74</v>
      </c>
    </row>
    <row r="18" spans="1:3" s="11" customFormat="1" x14ac:dyDescent="0.2">
      <c r="A18" s="79"/>
      <c r="B18" s="79"/>
      <c r="C18" s="18"/>
    </row>
    <row r="19" spans="1:3" s="11" customFormat="1" x14ac:dyDescent="0.2">
      <c r="A19" s="15" t="s">
        <v>7</v>
      </c>
      <c r="B19" s="16"/>
      <c r="C19" s="17">
        <f>C13+C15-C17</f>
        <v>14770467.119999999</v>
      </c>
    </row>
    <row r="20" spans="1:3" s="11" customFormat="1" x14ac:dyDescent="0.2">
      <c r="A20" s="15"/>
      <c r="B20" s="16"/>
      <c r="C20" s="17"/>
    </row>
    <row r="21" spans="1:3" x14ac:dyDescent="0.25">
      <c r="A21" s="5"/>
      <c r="B21" s="6"/>
      <c r="C21" s="7"/>
    </row>
    <row r="22" spans="1:3" x14ac:dyDescent="0.25">
      <c r="A22" s="27" t="s">
        <v>11</v>
      </c>
      <c r="B22" s="6"/>
      <c r="C22" s="7"/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0:C10"/>
    <mergeCell ref="B5:C5"/>
    <mergeCell ref="A17:B17"/>
    <mergeCell ref="A9:C9"/>
    <mergeCell ref="A14:B14"/>
    <mergeCell ref="A16:B16"/>
    <mergeCell ref="A8:C8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C82"/>
  <sheetViews>
    <sheetView topLeftCell="A37" zoomScaleNormal="100" workbookViewId="0">
      <selection activeCell="B47" sqref="B47:B48"/>
    </sheetView>
  </sheetViews>
  <sheetFormatPr defaultRowHeight="15" x14ac:dyDescent="0.25"/>
  <cols>
    <col min="1" max="1" width="20.7109375" style="9" customWidth="1"/>
    <col min="2" max="2" width="22.42578125" style="10" customWidth="1"/>
    <col min="3" max="3" width="118" style="8" customWidth="1"/>
    <col min="4" max="4" width="10" style="8" bestFit="1" customWidth="1"/>
    <col min="5" max="16384" width="9.140625" style="8"/>
  </cols>
  <sheetData>
    <row r="1" spans="1:3" ht="15.75" thickBot="1" x14ac:dyDescent="0.3">
      <c r="A1" s="88" t="s">
        <v>2</v>
      </c>
      <c r="B1" s="89"/>
      <c r="C1" s="38">
        <f>C3+C7+C16+C23+C36+C39</f>
        <v>3344167.74</v>
      </c>
    </row>
    <row r="2" spans="1:3" x14ac:dyDescent="0.25">
      <c r="A2" s="21" t="s">
        <v>24</v>
      </c>
      <c r="B2" s="22" t="s">
        <v>3</v>
      </c>
      <c r="C2" s="25" t="s">
        <v>5</v>
      </c>
    </row>
    <row r="3" spans="1:3" ht="30" customHeight="1" x14ac:dyDescent="0.25">
      <c r="A3" s="90" t="s">
        <v>27</v>
      </c>
      <c r="B3" s="92"/>
      <c r="C3" s="29">
        <f>SUM(B4:B6)</f>
        <v>79970.39</v>
      </c>
    </row>
    <row r="4" spans="1:3" s="39" customFormat="1" ht="15" customHeight="1" x14ac:dyDescent="0.25">
      <c r="A4" s="65">
        <v>44382</v>
      </c>
      <c r="B4" s="48">
        <v>7145.57</v>
      </c>
      <c r="C4" s="49" t="s">
        <v>58</v>
      </c>
    </row>
    <row r="5" spans="1:3" s="39" customFormat="1" ht="15" customHeight="1" x14ac:dyDescent="0.25">
      <c r="A5" s="65">
        <v>44406</v>
      </c>
      <c r="B5" s="48">
        <v>18824.82</v>
      </c>
      <c r="C5" s="49" t="s">
        <v>76</v>
      </c>
    </row>
    <row r="6" spans="1:3" ht="14.25" customHeight="1" x14ac:dyDescent="0.25">
      <c r="A6" s="72">
        <v>44407</v>
      </c>
      <c r="B6" s="51">
        <v>54000</v>
      </c>
      <c r="C6" s="46" t="s">
        <v>80</v>
      </c>
    </row>
    <row r="7" spans="1:3" ht="30" customHeight="1" x14ac:dyDescent="0.25">
      <c r="A7" s="90" t="s">
        <v>26</v>
      </c>
      <c r="B7" s="91"/>
      <c r="C7" s="29">
        <f>SUM(B8:B15)</f>
        <v>235659.40000000002</v>
      </c>
    </row>
    <row r="8" spans="1:3" x14ac:dyDescent="0.25">
      <c r="A8" s="67">
        <v>44393</v>
      </c>
      <c r="B8" s="62">
        <v>8100</v>
      </c>
      <c r="C8" s="78" t="s">
        <v>85</v>
      </c>
    </row>
    <row r="9" spans="1:3" s="39" customFormat="1" x14ac:dyDescent="0.25">
      <c r="A9" s="69">
        <v>44397</v>
      </c>
      <c r="B9" s="77">
        <v>3220</v>
      </c>
      <c r="C9" s="78" t="s">
        <v>70</v>
      </c>
    </row>
    <row r="10" spans="1:3" s="39" customFormat="1" x14ac:dyDescent="0.25">
      <c r="A10" s="69">
        <v>44397</v>
      </c>
      <c r="B10" s="77">
        <v>95644</v>
      </c>
      <c r="C10" s="78" t="s">
        <v>71</v>
      </c>
    </row>
    <row r="11" spans="1:3" x14ac:dyDescent="0.25">
      <c r="A11" s="68">
        <v>44378</v>
      </c>
      <c r="B11" s="62">
        <v>2200</v>
      </c>
      <c r="C11" s="47" t="s">
        <v>86</v>
      </c>
    </row>
    <row r="12" spans="1:3" x14ac:dyDescent="0.25">
      <c r="A12" s="68">
        <v>44378</v>
      </c>
      <c r="B12" s="62">
        <f>9546.2</f>
        <v>9546.2000000000007</v>
      </c>
      <c r="C12" s="47" t="s">
        <v>81</v>
      </c>
    </row>
    <row r="13" spans="1:3" x14ac:dyDescent="0.25">
      <c r="A13" s="68">
        <v>44378</v>
      </c>
      <c r="B13" s="62">
        <v>23050</v>
      </c>
      <c r="C13" s="47" t="s">
        <v>82</v>
      </c>
    </row>
    <row r="14" spans="1:3" x14ac:dyDescent="0.25">
      <c r="A14" s="68">
        <v>44378</v>
      </c>
      <c r="B14" s="62">
        <v>12039.29</v>
      </c>
      <c r="C14" s="47" t="s">
        <v>83</v>
      </c>
    </row>
    <row r="15" spans="1:3" x14ac:dyDescent="0.25">
      <c r="A15" s="66">
        <v>44378</v>
      </c>
      <c r="B15" s="62">
        <v>81859.91</v>
      </c>
      <c r="C15" s="47" t="s">
        <v>37</v>
      </c>
    </row>
    <row r="16" spans="1:3" s="39" customFormat="1" ht="30" customHeight="1" x14ac:dyDescent="0.25">
      <c r="A16" s="90" t="s">
        <v>16</v>
      </c>
      <c r="B16" s="91"/>
      <c r="C16" s="29">
        <f>SUM(B17:B22)</f>
        <v>289574.77</v>
      </c>
    </row>
    <row r="17" spans="1:3" s="39" customFormat="1" x14ac:dyDescent="0.25">
      <c r="A17" s="69">
        <v>44382</v>
      </c>
      <c r="B17" s="77">
        <f>11644.08+26488.88</f>
        <v>38132.959999999999</v>
      </c>
      <c r="C17" s="78" t="s">
        <v>68</v>
      </c>
    </row>
    <row r="18" spans="1:3" s="39" customFormat="1" x14ac:dyDescent="0.25">
      <c r="A18" s="69">
        <v>44407</v>
      </c>
      <c r="B18" s="77">
        <v>29500</v>
      </c>
      <c r="C18" s="58" t="s">
        <v>78</v>
      </c>
    </row>
    <row r="19" spans="1:3" s="39" customFormat="1" x14ac:dyDescent="0.25">
      <c r="A19" s="70">
        <v>44378</v>
      </c>
      <c r="B19" s="77">
        <v>9119.56</v>
      </c>
      <c r="C19" s="78" t="s">
        <v>52</v>
      </c>
    </row>
    <row r="20" spans="1:3" s="39" customFormat="1" x14ac:dyDescent="0.25">
      <c r="A20" s="70">
        <v>44378</v>
      </c>
      <c r="B20" s="59">
        <v>2600</v>
      </c>
      <c r="C20" s="58" t="s">
        <v>84</v>
      </c>
    </row>
    <row r="21" spans="1:3" s="39" customFormat="1" x14ac:dyDescent="0.25">
      <c r="A21" s="70">
        <v>44379</v>
      </c>
      <c r="B21" s="59">
        <v>11843.25</v>
      </c>
      <c r="C21" s="58" t="s">
        <v>36</v>
      </c>
    </row>
    <row r="22" spans="1:3" s="39" customFormat="1" x14ac:dyDescent="0.25">
      <c r="A22" s="70">
        <v>44378</v>
      </c>
      <c r="B22" s="52">
        <v>198379</v>
      </c>
      <c r="C22" s="49" t="s">
        <v>37</v>
      </c>
    </row>
    <row r="23" spans="1:3" ht="30" customHeight="1" x14ac:dyDescent="0.25">
      <c r="A23" s="90" t="s">
        <v>14</v>
      </c>
      <c r="B23" s="91"/>
      <c r="C23" s="29">
        <f>SUM(B24:B35)</f>
        <v>1889144.76</v>
      </c>
    </row>
    <row r="24" spans="1:3" ht="15" customHeight="1" x14ac:dyDescent="0.25">
      <c r="A24" s="72">
        <v>44382</v>
      </c>
      <c r="B24" s="51">
        <v>4500</v>
      </c>
      <c r="C24" s="46" t="s">
        <v>57</v>
      </c>
    </row>
    <row r="25" spans="1:3" x14ac:dyDescent="0.25">
      <c r="A25" s="71">
        <v>44385</v>
      </c>
      <c r="B25" s="56">
        <v>90000</v>
      </c>
      <c r="C25" s="64" t="s">
        <v>67</v>
      </c>
    </row>
    <row r="26" spans="1:3" ht="15" customHeight="1" x14ac:dyDescent="0.25">
      <c r="A26" s="72">
        <v>44397</v>
      </c>
      <c r="B26" s="51">
        <v>45035.79</v>
      </c>
      <c r="C26" s="46" t="s">
        <v>72</v>
      </c>
    </row>
    <row r="27" spans="1:3" x14ac:dyDescent="0.25">
      <c r="A27" s="71">
        <v>44398</v>
      </c>
      <c r="B27" s="56">
        <v>1300</v>
      </c>
      <c r="C27" s="64" t="s">
        <v>84</v>
      </c>
    </row>
    <row r="28" spans="1:3" x14ac:dyDescent="0.25">
      <c r="A28" s="71">
        <v>44406</v>
      </c>
      <c r="B28" s="56">
        <f>23800+1729</f>
        <v>25529</v>
      </c>
      <c r="C28" s="50" t="s">
        <v>77</v>
      </c>
    </row>
    <row r="29" spans="1:3" x14ac:dyDescent="0.25">
      <c r="A29" s="71">
        <v>44406</v>
      </c>
      <c r="B29" s="56">
        <v>10000</v>
      </c>
      <c r="C29" s="64" t="s">
        <v>75</v>
      </c>
    </row>
    <row r="30" spans="1:3" x14ac:dyDescent="0.25">
      <c r="A30" s="71">
        <v>44407</v>
      </c>
      <c r="B30" s="56">
        <v>35164</v>
      </c>
      <c r="C30" s="64" t="s">
        <v>79</v>
      </c>
    </row>
    <row r="31" spans="1:3" ht="15" customHeight="1" x14ac:dyDescent="0.25">
      <c r="A31" s="73">
        <v>44378</v>
      </c>
      <c r="B31" s="51">
        <f>15500+12450</f>
        <v>27950</v>
      </c>
      <c r="C31" s="46" t="s">
        <v>55</v>
      </c>
    </row>
    <row r="32" spans="1:3" x14ac:dyDescent="0.25">
      <c r="A32" s="68">
        <v>44378</v>
      </c>
      <c r="B32" s="53">
        <f>30000+30000</f>
        <v>60000</v>
      </c>
      <c r="C32" s="50" t="s">
        <v>34</v>
      </c>
    </row>
    <row r="33" spans="1:3" x14ac:dyDescent="0.25">
      <c r="A33" s="68">
        <v>44378</v>
      </c>
      <c r="B33" s="52">
        <v>1205000.97</v>
      </c>
      <c r="C33" s="49" t="s">
        <v>37</v>
      </c>
    </row>
    <row r="34" spans="1:3" x14ac:dyDescent="0.25">
      <c r="A34" s="68">
        <v>44378</v>
      </c>
      <c r="B34" s="52">
        <v>287542</v>
      </c>
      <c r="C34" s="49" t="s">
        <v>56</v>
      </c>
    </row>
    <row r="35" spans="1:3" x14ac:dyDescent="0.25">
      <c r="A35" s="68">
        <v>44378</v>
      </c>
      <c r="B35" s="52">
        <v>97123</v>
      </c>
      <c r="C35" s="49" t="s">
        <v>38</v>
      </c>
    </row>
    <row r="36" spans="1:3" s="40" customFormat="1" ht="15" customHeight="1" x14ac:dyDescent="0.25">
      <c r="A36" s="86" t="s">
        <v>13</v>
      </c>
      <c r="B36" s="87"/>
      <c r="C36" s="37">
        <f>SUM(B37:B38)</f>
        <v>70760.850000000006</v>
      </c>
    </row>
    <row r="37" spans="1:3" ht="15" customHeight="1" x14ac:dyDescent="0.25">
      <c r="A37" s="68">
        <v>44378</v>
      </c>
      <c r="B37" s="52">
        <v>68347.850000000006</v>
      </c>
      <c r="C37" s="49" t="s">
        <v>37</v>
      </c>
    </row>
    <row r="38" spans="1:3" ht="15" customHeight="1" x14ac:dyDescent="0.25">
      <c r="A38" s="68">
        <v>44378</v>
      </c>
      <c r="B38" s="52">
        <v>2413</v>
      </c>
      <c r="C38" s="49" t="s">
        <v>38</v>
      </c>
    </row>
    <row r="39" spans="1:3" x14ac:dyDescent="0.25">
      <c r="A39" s="86" t="s">
        <v>8</v>
      </c>
      <c r="B39" s="87"/>
      <c r="C39" s="55">
        <f>SUM(B40:B48)</f>
        <v>779057.57000000007</v>
      </c>
    </row>
    <row r="40" spans="1:3" x14ac:dyDescent="0.25">
      <c r="A40" s="71">
        <v>44392</v>
      </c>
      <c r="B40" s="56">
        <v>20390</v>
      </c>
      <c r="C40" s="64" t="s">
        <v>69</v>
      </c>
    </row>
    <row r="41" spans="1:3" x14ac:dyDescent="0.25">
      <c r="A41" s="71">
        <v>44397</v>
      </c>
      <c r="B41" s="56">
        <f>9485.95+5380</f>
        <v>14865.95</v>
      </c>
      <c r="C41" s="64" t="s">
        <v>44</v>
      </c>
    </row>
    <row r="42" spans="1:3" ht="15" customHeight="1" x14ac:dyDescent="0.25">
      <c r="A42" s="72">
        <v>44406</v>
      </c>
      <c r="B42" s="51">
        <v>2720</v>
      </c>
      <c r="C42" s="46" t="s">
        <v>73</v>
      </c>
    </row>
    <row r="43" spans="1:3" ht="15" customHeight="1" x14ac:dyDescent="0.25">
      <c r="A43" s="72">
        <v>44406</v>
      </c>
      <c r="B43" s="51">
        <v>4235</v>
      </c>
      <c r="C43" s="46" t="s">
        <v>74</v>
      </c>
    </row>
    <row r="44" spans="1:3" ht="15" customHeight="1" x14ac:dyDescent="0.25">
      <c r="A44" s="73">
        <v>44378</v>
      </c>
      <c r="B44" s="51">
        <v>2111</v>
      </c>
      <c r="C44" s="46" t="s">
        <v>49</v>
      </c>
    </row>
    <row r="45" spans="1:3" ht="15" customHeight="1" x14ac:dyDescent="0.25">
      <c r="A45" s="73">
        <v>44378</v>
      </c>
      <c r="B45" s="51">
        <v>410</v>
      </c>
      <c r="C45" s="46" t="s">
        <v>50</v>
      </c>
    </row>
    <row r="46" spans="1:3" ht="15" customHeight="1" x14ac:dyDescent="0.25">
      <c r="A46" s="73">
        <v>44378</v>
      </c>
      <c r="B46" s="48">
        <f>2115+295+50+4831.36</f>
        <v>7291.36</v>
      </c>
      <c r="C46" s="32" t="s">
        <v>19</v>
      </c>
    </row>
    <row r="47" spans="1:3" ht="15" customHeight="1" x14ac:dyDescent="0.25">
      <c r="A47" s="73">
        <v>44378</v>
      </c>
      <c r="B47" s="52">
        <v>674707.26</v>
      </c>
      <c r="C47" s="49" t="s">
        <v>37</v>
      </c>
    </row>
    <row r="48" spans="1:3" ht="15" customHeight="1" x14ac:dyDescent="0.25">
      <c r="A48" s="73">
        <v>44378</v>
      </c>
      <c r="B48" s="48">
        <v>52327</v>
      </c>
      <c r="C48" s="57" t="s">
        <v>38</v>
      </c>
    </row>
    <row r="49" spans="1:2" x14ac:dyDescent="0.25">
      <c r="A49" s="8"/>
      <c r="B49" s="26"/>
    </row>
    <row r="50" spans="1:2" x14ac:dyDescent="0.25">
      <c r="A50" s="8"/>
      <c r="B50" s="26"/>
    </row>
    <row r="51" spans="1:2" x14ac:dyDescent="0.25">
      <c r="A51" s="8"/>
      <c r="B51" s="26"/>
    </row>
    <row r="52" spans="1:2" x14ac:dyDescent="0.25">
      <c r="A52" s="8"/>
      <c r="B52" s="26"/>
    </row>
    <row r="53" spans="1:2" x14ac:dyDescent="0.25">
      <c r="A53" s="8"/>
      <c r="B53" s="26"/>
    </row>
    <row r="54" spans="1:2" x14ac:dyDescent="0.25">
      <c r="A54" s="8"/>
      <c r="B54" s="26"/>
    </row>
    <row r="55" spans="1:2" x14ac:dyDescent="0.25">
      <c r="A55" s="8"/>
      <c r="B55" s="26"/>
    </row>
    <row r="56" spans="1:2" x14ac:dyDescent="0.25">
      <c r="A56" s="8"/>
      <c r="B56" s="26"/>
    </row>
    <row r="57" spans="1:2" x14ac:dyDescent="0.25">
      <c r="A57" s="8"/>
      <c r="B57" s="26"/>
    </row>
    <row r="58" spans="1:2" x14ac:dyDescent="0.25">
      <c r="A58" s="8"/>
      <c r="B58" s="26"/>
    </row>
    <row r="59" spans="1:2" x14ac:dyDescent="0.25">
      <c r="A59" s="8"/>
      <c r="B59" s="26"/>
    </row>
    <row r="60" spans="1:2" x14ac:dyDescent="0.25">
      <c r="A60" s="8"/>
      <c r="B60" s="26"/>
    </row>
    <row r="61" spans="1:2" x14ac:dyDescent="0.25">
      <c r="A61" s="8"/>
      <c r="B61" s="26"/>
    </row>
    <row r="62" spans="1:2" x14ac:dyDescent="0.25">
      <c r="A62" s="8"/>
      <c r="B62" s="26"/>
    </row>
    <row r="63" spans="1:2" x14ac:dyDescent="0.25">
      <c r="A63" s="8"/>
      <c r="B63" s="26"/>
    </row>
    <row r="64" spans="1:2" x14ac:dyDescent="0.25">
      <c r="A64" s="8"/>
      <c r="B64" s="26"/>
    </row>
    <row r="65" spans="1:2" x14ac:dyDescent="0.25">
      <c r="A65" s="8"/>
      <c r="B65" s="26"/>
    </row>
    <row r="66" spans="1:2" x14ac:dyDescent="0.25">
      <c r="A66" s="8"/>
      <c r="B66" s="26"/>
    </row>
    <row r="67" spans="1:2" x14ac:dyDescent="0.25">
      <c r="A67" s="8"/>
      <c r="B67" s="26"/>
    </row>
    <row r="68" spans="1:2" x14ac:dyDescent="0.25">
      <c r="A68" s="8"/>
      <c r="B68" s="26"/>
    </row>
    <row r="69" spans="1:2" x14ac:dyDescent="0.25">
      <c r="A69" s="8"/>
      <c r="B69" s="26"/>
    </row>
    <row r="70" spans="1:2" x14ac:dyDescent="0.25">
      <c r="A70" s="8"/>
      <c r="B70" s="26"/>
    </row>
    <row r="71" spans="1:2" x14ac:dyDescent="0.25">
      <c r="A71" s="8"/>
      <c r="B71" s="26"/>
    </row>
    <row r="72" spans="1:2" x14ac:dyDescent="0.25">
      <c r="A72" s="8"/>
      <c r="B72" s="26"/>
    </row>
    <row r="73" spans="1:2" x14ac:dyDescent="0.25">
      <c r="A73" s="8"/>
      <c r="B73" s="26"/>
    </row>
    <row r="74" spans="1:2" x14ac:dyDescent="0.25">
      <c r="A74" s="8"/>
      <c r="B74" s="26"/>
    </row>
    <row r="75" spans="1:2" x14ac:dyDescent="0.25">
      <c r="A75" s="8"/>
      <c r="B75" s="26"/>
    </row>
    <row r="76" spans="1:2" x14ac:dyDescent="0.25">
      <c r="A76" s="8"/>
      <c r="B76" s="26"/>
    </row>
    <row r="77" spans="1:2" x14ac:dyDescent="0.25">
      <c r="A77" s="8"/>
      <c r="B77" s="26"/>
    </row>
    <row r="78" spans="1:2" x14ac:dyDescent="0.25">
      <c r="A78" s="8"/>
      <c r="B78" s="26"/>
    </row>
    <row r="79" spans="1:2" x14ac:dyDescent="0.25">
      <c r="A79" s="8"/>
      <c r="B79" s="26"/>
    </row>
    <row r="80" spans="1:2" x14ac:dyDescent="0.25">
      <c r="A80" s="8"/>
      <c r="B80" s="26"/>
    </row>
    <row r="81" spans="1:2" x14ac:dyDescent="0.25">
      <c r="A81" s="8"/>
      <c r="B81" s="26"/>
    </row>
    <row r="82" spans="1:2" x14ac:dyDescent="0.25">
      <c r="A82" s="8"/>
      <c r="B82" s="26"/>
    </row>
  </sheetData>
  <mergeCells count="7">
    <mergeCell ref="A39:B39"/>
    <mergeCell ref="A1:B1"/>
    <mergeCell ref="A23:B23"/>
    <mergeCell ref="A36:B36"/>
    <mergeCell ref="A7:B7"/>
    <mergeCell ref="A3:B3"/>
    <mergeCell ref="A16:B16"/>
  </mergeCells>
  <phoneticPr fontId="11" type="noConversion"/>
  <pageMargins left="0.25" right="0.25" top="0.75" bottom="0.75" header="0.3" footer="0.3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1:IV32"/>
  <sheetViews>
    <sheetView topLeftCell="A16" workbookViewId="0">
      <selection activeCell="A13" sqref="A13:C13"/>
    </sheetView>
  </sheetViews>
  <sheetFormatPr defaultRowHeight="15" x14ac:dyDescent="0.25"/>
  <cols>
    <col min="1" max="1" width="17" style="8" customWidth="1"/>
    <col min="2" max="2" width="18.7109375" style="10" customWidth="1"/>
    <col min="3" max="3" width="68" style="8" customWidth="1"/>
    <col min="4" max="4" width="70" style="8" customWidth="1"/>
    <col min="5" max="16384" width="9.140625" style="8"/>
  </cols>
  <sheetData>
    <row r="1" spans="1:256" ht="15.75" thickBot="1" x14ac:dyDescent="0.3">
      <c r="A1" s="93" t="s">
        <v>0</v>
      </c>
      <c r="B1" s="89"/>
      <c r="C1" s="89"/>
      <c r="D1" s="38">
        <f>D3+D13+D21</f>
        <v>4051262.9099999997</v>
      </c>
    </row>
    <row r="2" spans="1:256" x14ac:dyDescent="0.25">
      <c r="A2" s="21" t="s">
        <v>24</v>
      </c>
      <c r="B2" s="22" t="s">
        <v>3</v>
      </c>
      <c r="C2" s="23" t="s">
        <v>4</v>
      </c>
      <c r="D2" s="24" t="s">
        <v>23</v>
      </c>
    </row>
    <row r="3" spans="1:256" s="40" customFormat="1" x14ac:dyDescent="0.25">
      <c r="A3" s="94" t="s">
        <v>17</v>
      </c>
      <c r="B3" s="95"/>
      <c r="C3" s="95"/>
      <c r="D3" s="28">
        <f>SUM(B4:B12)</f>
        <v>1939979.1699999997</v>
      </c>
      <c r="E3" s="41"/>
    </row>
    <row r="4" spans="1:256" s="43" customFormat="1" ht="13.5" customHeight="1" x14ac:dyDescent="0.25">
      <c r="A4" s="74">
        <v>44378</v>
      </c>
      <c r="B4" s="54">
        <f>1464690.4</f>
        <v>1464690.4</v>
      </c>
      <c r="C4" s="31" t="s">
        <v>15</v>
      </c>
      <c r="D4" s="33" t="s">
        <v>22</v>
      </c>
      <c r="E4" s="42"/>
    </row>
    <row r="5" spans="1:256" s="40" customFormat="1" x14ac:dyDescent="0.25">
      <c r="A5" s="74">
        <v>44378</v>
      </c>
      <c r="B5" s="76">
        <v>52390.8</v>
      </c>
      <c r="C5" s="31" t="s">
        <v>15</v>
      </c>
      <c r="D5" s="31" t="s">
        <v>43</v>
      </c>
      <c r="E5" s="41"/>
    </row>
    <row r="6" spans="1:256" s="43" customFormat="1" ht="15" customHeight="1" x14ac:dyDescent="0.25">
      <c r="A6" s="74">
        <v>44378</v>
      </c>
      <c r="B6" s="54">
        <v>6063.4</v>
      </c>
      <c r="C6" s="31" t="s">
        <v>15</v>
      </c>
      <c r="D6" s="33" t="s">
        <v>53</v>
      </c>
      <c r="E6" s="42"/>
    </row>
    <row r="7" spans="1:256" s="43" customFormat="1" ht="15" customHeight="1" x14ac:dyDescent="0.25">
      <c r="A7" s="74">
        <v>44378</v>
      </c>
      <c r="B7" s="54">
        <v>2600</v>
      </c>
      <c r="C7" s="31" t="s">
        <v>15</v>
      </c>
      <c r="D7" s="33" t="s">
        <v>20</v>
      </c>
      <c r="E7" s="42"/>
    </row>
    <row r="8" spans="1:256" s="43" customFormat="1" ht="15" customHeight="1" x14ac:dyDescent="0.25">
      <c r="A8" s="74">
        <v>44378</v>
      </c>
      <c r="B8" s="54">
        <v>115932.7</v>
      </c>
      <c r="C8" s="31" t="s">
        <v>15</v>
      </c>
      <c r="D8" s="33" t="s">
        <v>21</v>
      </c>
      <c r="E8" s="42"/>
    </row>
    <row r="9" spans="1:256" s="40" customFormat="1" x14ac:dyDescent="0.25">
      <c r="A9" s="74">
        <v>44378</v>
      </c>
      <c r="B9" s="76">
        <v>3550.46</v>
      </c>
      <c r="C9" s="31" t="s">
        <v>15</v>
      </c>
      <c r="D9" s="31" t="s">
        <v>51</v>
      </c>
      <c r="E9" s="41"/>
    </row>
    <row r="10" spans="1:256" s="44" customFormat="1" ht="14.25" customHeight="1" x14ac:dyDescent="0.25">
      <c r="A10" s="74">
        <v>44378</v>
      </c>
      <c r="B10" s="30">
        <v>90000</v>
      </c>
      <c r="C10" s="31" t="s">
        <v>15</v>
      </c>
      <c r="D10" s="31" t="s">
        <v>33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1:256" s="44" customFormat="1" ht="13.5" customHeight="1" x14ac:dyDescent="0.25">
      <c r="A11" s="74">
        <v>44378</v>
      </c>
      <c r="B11" s="30">
        <v>40697</v>
      </c>
      <c r="C11" s="31" t="s">
        <v>15</v>
      </c>
      <c r="D11" s="31" t="s">
        <v>35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spans="1:256" s="43" customFormat="1" ht="15" customHeight="1" x14ac:dyDescent="0.25">
      <c r="A12" s="74">
        <v>44378</v>
      </c>
      <c r="B12" s="54">
        <v>164054.41</v>
      </c>
      <c r="C12" s="31" t="s">
        <v>15</v>
      </c>
      <c r="D12" s="33" t="s">
        <v>25</v>
      </c>
      <c r="E12" s="42"/>
    </row>
    <row r="13" spans="1:256" s="40" customFormat="1" x14ac:dyDescent="0.25">
      <c r="A13" s="96" t="s">
        <v>12</v>
      </c>
      <c r="B13" s="97"/>
      <c r="C13" s="97"/>
      <c r="D13" s="34">
        <f>SUM(B14:B20)</f>
        <v>262397</v>
      </c>
      <c r="E13" s="41"/>
    </row>
    <row r="14" spans="1:256" s="40" customFormat="1" x14ac:dyDescent="0.25">
      <c r="A14" s="75">
        <v>44382</v>
      </c>
      <c r="B14" s="76">
        <v>2900</v>
      </c>
      <c r="C14" s="31" t="s">
        <v>15</v>
      </c>
      <c r="D14" s="31" t="s">
        <v>61</v>
      </c>
      <c r="E14" s="41"/>
    </row>
    <row r="15" spans="1:256" s="40" customFormat="1" x14ac:dyDescent="0.25">
      <c r="A15" s="75">
        <v>44389</v>
      </c>
      <c r="B15" s="76">
        <v>14000</v>
      </c>
      <c r="C15" s="31" t="s">
        <v>15</v>
      </c>
      <c r="D15" s="61" t="s">
        <v>62</v>
      </c>
      <c r="E15" s="41"/>
    </row>
    <row r="16" spans="1:256" s="40" customFormat="1" x14ac:dyDescent="0.25">
      <c r="A16" s="75">
        <v>44390</v>
      </c>
      <c r="B16" s="76">
        <v>100000</v>
      </c>
      <c r="C16" s="31" t="s">
        <v>15</v>
      </c>
      <c r="D16" s="61" t="s">
        <v>63</v>
      </c>
      <c r="E16" s="41"/>
    </row>
    <row r="17" spans="1:256" s="40" customFormat="1" x14ac:dyDescent="0.25">
      <c r="A17" s="75">
        <v>44400</v>
      </c>
      <c r="B17" s="76">
        <v>10304</v>
      </c>
      <c r="C17" s="31" t="s">
        <v>15</v>
      </c>
      <c r="D17" s="61" t="s">
        <v>64</v>
      </c>
      <c r="E17" s="41"/>
    </row>
    <row r="18" spans="1:256" s="40" customFormat="1" x14ac:dyDescent="0.25">
      <c r="A18" s="75">
        <v>44402</v>
      </c>
      <c r="B18" s="76">
        <v>200</v>
      </c>
      <c r="C18" s="31" t="s">
        <v>15</v>
      </c>
      <c r="D18" s="61" t="s">
        <v>65</v>
      </c>
      <c r="E18" s="41"/>
    </row>
    <row r="19" spans="1:256" s="40" customFormat="1" x14ac:dyDescent="0.25">
      <c r="A19" s="75">
        <v>44406</v>
      </c>
      <c r="B19" s="76">
        <v>10000</v>
      </c>
      <c r="C19" s="31" t="s">
        <v>15</v>
      </c>
      <c r="D19" s="61" t="s">
        <v>66</v>
      </c>
      <c r="E19" s="41"/>
    </row>
    <row r="20" spans="1:256" s="44" customFormat="1" x14ac:dyDescent="0.25">
      <c r="A20" s="74">
        <v>44378</v>
      </c>
      <c r="B20" s="30">
        <v>124993</v>
      </c>
      <c r="C20" s="31" t="s">
        <v>15</v>
      </c>
      <c r="D20" s="31" t="s">
        <v>30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spans="1:256" s="40" customFormat="1" x14ac:dyDescent="0.25">
      <c r="A21" s="98" t="s">
        <v>18</v>
      </c>
      <c r="B21" s="99"/>
      <c r="C21" s="99"/>
      <c r="D21" s="35">
        <f>SUM(B22:B32)</f>
        <v>1848886.7399999998</v>
      </c>
      <c r="E21" s="41"/>
    </row>
    <row r="22" spans="1:256" ht="15" customHeight="1" x14ac:dyDescent="0.25">
      <c r="A22" s="74">
        <v>44378</v>
      </c>
      <c r="B22" s="54">
        <v>0.18</v>
      </c>
      <c r="C22" s="45" t="s">
        <v>28</v>
      </c>
      <c r="D22" s="45" t="s">
        <v>29</v>
      </c>
    </row>
    <row r="23" spans="1:256" ht="15" customHeight="1" x14ac:dyDescent="0.25">
      <c r="A23" s="74">
        <v>44378</v>
      </c>
      <c r="B23" s="63">
        <v>100000</v>
      </c>
      <c r="C23" s="45" t="s">
        <v>60</v>
      </c>
      <c r="D23" s="45" t="s">
        <v>59</v>
      </c>
    </row>
    <row r="24" spans="1:256" x14ac:dyDescent="0.25">
      <c r="A24" s="60">
        <v>44384</v>
      </c>
      <c r="B24" s="63">
        <v>429852.25</v>
      </c>
      <c r="C24" s="45" t="s">
        <v>31</v>
      </c>
      <c r="D24" s="45" t="s">
        <v>39</v>
      </c>
    </row>
    <row r="25" spans="1:256" ht="15" customHeight="1" x14ac:dyDescent="0.25">
      <c r="A25" s="60">
        <v>44389</v>
      </c>
      <c r="B25" s="63">
        <v>54078.559999999998</v>
      </c>
      <c r="C25" s="45" t="s">
        <v>31</v>
      </c>
      <c r="D25" s="45" t="s">
        <v>40</v>
      </c>
    </row>
    <row r="26" spans="1:256" ht="15" customHeight="1" x14ac:dyDescent="0.25">
      <c r="A26" s="60">
        <v>44390</v>
      </c>
      <c r="B26" s="63">
        <v>135450.29999999999</v>
      </c>
      <c r="C26" s="45" t="s">
        <v>31</v>
      </c>
      <c r="D26" s="45" t="s">
        <v>41</v>
      </c>
    </row>
    <row r="27" spans="1:256" ht="15" customHeight="1" x14ac:dyDescent="0.25">
      <c r="A27" s="60">
        <v>44390</v>
      </c>
      <c r="B27" s="63">
        <v>196735.8</v>
      </c>
      <c r="C27" s="45" t="s">
        <v>31</v>
      </c>
      <c r="D27" s="45" t="s">
        <v>32</v>
      </c>
    </row>
    <row r="28" spans="1:256" ht="15" customHeight="1" x14ac:dyDescent="0.25">
      <c r="A28" s="60">
        <v>44391</v>
      </c>
      <c r="B28" s="63">
        <v>16569.34</v>
      </c>
      <c r="C28" s="45" t="s">
        <v>31</v>
      </c>
      <c r="D28" s="57" t="s">
        <v>45</v>
      </c>
    </row>
    <row r="29" spans="1:256" ht="15" customHeight="1" x14ac:dyDescent="0.25">
      <c r="A29" s="60">
        <v>44391</v>
      </c>
      <c r="B29" s="63">
        <v>151719.13</v>
      </c>
      <c r="C29" s="45" t="s">
        <v>31</v>
      </c>
      <c r="D29" s="45" t="s">
        <v>46</v>
      </c>
    </row>
    <row r="30" spans="1:256" x14ac:dyDescent="0.25">
      <c r="A30" s="60">
        <v>44391</v>
      </c>
      <c r="B30" s="63">
        <v>93606.18</v>
      </c>
      <c r="C30" s="45" t="s">
        <v>31</v>
      </c>
      <c r="D30" s="45" t="s">
        <v>48</v>
      </c>
    </row>
    <row r="31" spans="1:256" ht="15" customHeight="1" x14ac:dyDescent="0.25">
      <c r="A31" s="60">
        <v>44393</v>
      </c>
      <c r="B31" s="63">
        <v>514306.39</v>
      </c>
      <c r="C31" s="45" t="s">
        <v>31</v>
      </c>
      <c r="D31" s="57" t="s">
        <v>42</v>
      </c>
    </row>
    <row r="32" spans="1:256" ht="15" customHeight="1" x14ac:dyDescent="0.25">
      <c r="A32" s="60">
        <v>44396</v>
      </c>
      <c r="B32" s="63">
        <v>156568.60999999999</v>
      </c>
      <c r="C32" s="45" t="s">
        <v>31</v>
      </c>
      <c r="D32" s="45" t="s">
        <v>47</v>
      </c>
    </row>
  </sheetData>
  <mergeCells count="4">
    <mergeCell ref="A1:C1"/>
    <mergeCell ref="A3:C3"/>
    <mergeCell ref="A13:C13"/>
    <mergeCell ref="A21:C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общий</vt:lpstr>
      <vt:lpstr>Расходы</vt:lpstr>
      <vt:lpstr>Поступления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Анна Юренкова</cp:lastModifiedBy>
  <cp:lastPrinted>2021-05-29T17:30:55Z</cp:lastPrinted>
  <dcterms:created xsi:type="dcterms:W3CDTF">2017-04-06T09:22:47Z</dcterms:created>
  <dcterms:modified xsi:type="dcterms:W3CDTF">2021-12-15T10:51:31Z</dcterms:modified>
</cp:coreProperties>
</file>