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Сентябрь\"/>
    </mc:Choice>
  </mc:AlternateContent>
  <xr:revisionPtr revIDLastSave="0" documentId="13_ncr:1_{20023955-2CD6-4826-950F-5D887DA25BD7}" xr6:coauthVersionLast="47" xr6:coauthVersionMax="47" xr10:uidLastSave="{00000000-0000-0000-0000-000000000000}"/>
  <bookViews>
    <workbookView xWindow="-120" yWindow="-120" windowWidth="20730" windowHeight="11160" tabRatio="781" activeTab="2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69" i="6"/>
  <c r="D45" i="6"/>
  <c r="B72" i="6"/>
  <c r="D23" i="14"/>
  <c r="B73" i="6"/>
  <c r="B60" i="6"/>
  <c r="C55" i="6" s="1"/>
  <c r="B54" i="6"/>
  <c r="B42" i="6"/>
  <c r="B25" i="6"/>
  <c r="C12" i="6" s="1"/>
  <c r="B47" i="6"/>
  <c r="B28" i="6"/>
  <c r="C26" i="6" s="1"/>
  <c r="B33" i="6"/>
  <c r="D14" i="14"/>
  <c r="B37" i="6"/>
  <c r="C61" i="6" l="1"/>
  <c r="C43" i="6"/>
  <c r="D3" i="14" l="1"/>
  <c r="D1" i="14" l="1"/>
  <c r="C3" i="6"/>
  <c r="C1" i="6" l="1"/>
  <c r="C17" i="1" s="1"/>
  <c r="C15" i="1"/>
  <c r="C19" i="1" l="1"/>
</calcChain>
</file>

<file path=xl/sharedStrings.xml><?xml version="1.0" encoding="utf-8"?>
<sst xmlns="http://schemas.openxmlformats.org/spreadsheetml/2006/main" count="159" uniqueCount="103">
  <si>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</si>
  <si>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</si>
  <si>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</si>
  <si>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</si>
  <si>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</si>
  <si>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</si>
  <si>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</si>
  <si>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</si>
  <si>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</si>
  <si>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</si>
  <si>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</si>
  <si>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</si>
  <si>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</si>
  <si>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</si>
  <si>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</si>
  <si>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</si>
  <si>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</si>
  <si>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</si>
  <si>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</si>
  <si>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</si>
  <si>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</si>
  <si>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</si>
  <si>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</si>
  <si>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</si>
  <si>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</si>
  <si>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</si>
  <si>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</si>
  <si>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</si>
  <si>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Проценты по договору РКО</t>
  </si>
  <si>
    <t>Сбербанк</t>
  </si>
  <si>
    <t>БФ "Нужна помощь"</t>
  </si>
  <si>
    <t>Услуги по ОСВВ</t>
  </si>
  <si>
    <t>Администрация городского округа Мытищи МО</t>
  </si>
  <si>
    <t>Миллион призов</t>
  </si>
  <si>
    <t>Топливо для автомобилей</t>
  </si>
  <si>
    <t>Мос.Ру ( Душевная Москва)</t>
  </si>
  <si>
    <t>Хозяйственные принадлежности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</si>
  <si>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</si>
  <si>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</si>
  <si>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</si>
  <si>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</si>
  <si>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</si>
  <si>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</si>
  <si>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</si>
  <si>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Администрация Талдомского городского округа МО</t>
  </si>
  <si>
    <t>Администрация городского округа Дубна МО</t>
  </si>
  <si>
    <t>Курьерские услуги</t>
  </si>
  <si>
    <t>STONEX FINANCIAL LTD (Benevity)</t>
  </si>
  <si>
    <t>Корм для собак и кошек</t>
  </si>
  <si>
    <t>Платежная система PayPal</t>
  </si>
  <si>
    <t xml:space="preserve">АНО СОДЕЙСТВИЯ РАЗВ. БЛАГ. ДЕ-ТИ "МИТ ФОР ЧЕРИТИ" </t>
  </si>
  <si>
    <t>БФ Благотворительный фонд ТЕДДИ</t>
  </si>
  <si>
    <t>Покупка лекарственных препаратов</t>
  </si>
  <si>
    <t>ООО Компания "МААТ"</t>
  </si>
  <si>
    <t>Администрация городского округа Лобня МО</t>
  </si>
  <si>
    <t>Перевод д/с на собственный счет ЮЛ</t>
  </si>
  <si>
    <t>Покупка хозяйственных принадлежностей</t>
  </si>
  <si>
    <t>Лизинговый платеж за автомобиль</t>
  </si>
  <si>
    <t>Вывоз ТБО</t>
  </si>
  <si>
    <t>Администрация МО "Городской округ Черноголовка"</t>
  </si>
  <si>
    <t>Почтовые расходы</t>
  </si>
  <si>
    <t>Покупка строительных и расходных материалов</t>
  </si>
  <si>
    <t xml:space="preserve">Оплата Интернета </t>
  </si>
  <si>
    <t>Робокасса</t>
  </si>
  <si>
    <t>Оплата штрафов за административные правонарушения</t>
  </si>
  <si>
    <t>ООО "ПАРТНЕР"</t>
  </si>
  <si>
    <t>ООО "НОВОЕ ОТВЕТСТВЕННОЕ СОТРУДНИЧЕСТВО"</t>
  </si>
  <si>
    <t>ЧУОО Международная лингвистическая школа</t>
  </si>
  <si>
    <t>ООО "Комеди Клаб продакшн"</t>
  </si>
  <si>
    <t>Покупка насоса инфузионного шприцевого</t>
  </si>
  <si>
    <t>Прием врача, оксигенотерапия, лечение в инфекц. стац-ре, реанимация (кошка без клички, клиника Спарта)</t>
  </si>
  <si>
    <t>Стерилизация кошки и послеродовой уход (кошка без клички, клиника Спарта)</t>
  </si>
  <si>
    <t>Покупка кулера для воды</t>
  </si>
  <si>
    <t>Покупка вакцин</t>
  </si>
  <si>
    <t>Покупка лекарственных препаратов и мед.расходников</t>
  </si>
  <si>
    <t>Покупка шовного материала</t>
  </si>
  <si>
    <t>Оплата перевозки животного для опекуна за границу</t>
  </si>
  <si>
    <t>ТО инженерных систем за сентябрь - октябрь</t>
  </si>
  <si>
    <t>Кардиологическое обследование, дирофиляриоз, собака Хлоя (Биоконтроль)</t>
  </si>
  <si>
    <t>Прием онколога, анализы, УЗИ, собака Дарчи (Биоконтроль)</t>
  </si>
  <si>
    <t>Прием дерматолога, онколога, анализы, цитологию, УЗИ, собака Патриция (Биоконтроль)</t>
  </si>
  <si>
    <t>Покупка тепловых панелей</t>
  </si>
  <si>
    <t>Откачка септика</t>
  </si>
  <si>
    <t>Аренда помещения за июль, ноябрь 2020г. - апрель 2021г.</t>
  </si>
  <si>
    <t>Оплата за юридические консультации</t>
  </si>
  <si>
    <t>Покупка термошкафа для камер видеонаблюдения</t>
  </si>
  <si>
    <t>Покупка строительных материалов для забора</t>
  </si>
  <si>
    <t>Оплата услуг по строительству забора</t>
  </si>
  <si>
    <t>Аренда офиса в сентябре</t>
  </si>
  <si>
    <t>Аренда и монтаж оборудования для проведения фестиваля Woof 08 и 09 октября 2021г. в Ростове - на - Дону</t>
  </si>
  <si>
    <t>Покупка транспондеров,  расширенной гарантии на транспондеры и оплата проезда по платной дороге</t>
  </si>
  <si>
    <t>Оплата организации обедов волонтерам на месте проведения мероприятия WOOF в г. Ростове-на-Дону 09 и 10 октября</t>
  </si>
  <si>
    <t>Печать изображения на пластике для размещения на рекламных носителях для фестиваля</t>
  </si>
  <si>
    <t>Оплата образовательной программы "Управление НКО"</t>
  </si>
  <si>
    <t xml:space="preserve">Оплата элетроэнергии за сентябрь </t>
  </si>
  <si>
    <t>Вывоз ТБО за июль-август</t>
  </si>
  <si>
    <t xml:space="preserve">Медосмотр сотрудников в октябре </t>
  </si>
  <si>
    <t xml:space="preserve"> за сентябрь 2021 года</t>
  </si>
  <si>
    <t>Прием врача, лечение в инфек-м стационаре, УЗИ, анализы (кот Санрайт, клиника Оберег)</t>
  </si>
  <si>
    <t>Прием врача, лечение (кот Санрайт, клиника Оберег)</t>
  </si>
  <si>
    <t>Ветеринарные услуги</t>
  </si>
  <si>
    <t>Интернет в офисе за сентябрь</t>
  </si>
  <si>
    <t>Перевод денежных средств на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</si>
</sst>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0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Protection="1"/>
    <xf numFmtId="0" fontId="10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0" fontId="10" fillId="0" borderId="4" xfId="0" applyFont="1" applyBorder="1"/>
    <xf numFmtId="14" fontId="3" fillId="0" borderId="1" xfId="0" applyNumberFormat="1" applyFont="1" applyFill="1" applyBorder="1" applyAlignment="1" applyProtection="1">
      <alignment horizontal="center"/>
    </xf>
    <xf numFmtId="4" fontId="3" fillId="0" borderId="4" xfId="0" applyNumberFormat="1" applyFont="1" applyFill="1" applyBorder="1" applyAlignment="1" applyProtection="1">
      <alignment wrapText="1"/>
    </xf>
    <xf numFmtId="4" fontId="13" fillId="5" borderId="8" xfId="0" applyNumberFormat="1" applyFont="1" applyFill="1" applyBorder="1" applyAlignment="1" applyProtection="1">
      <alignment horizontal="center" vertical="center" wrapText="1"/>
    </xf>
    <xf numFmtId="4" fontId="13" fillId="5" borderId="1" xfId="0" applyNumberFormat="1" applyFont="1" applyFill="1" applyBorder="1" applyAlignment="1" applyProtection="1">
      <alignment horizontal="center" vertical="center" wrapText="1"/>
    </xf>
    <xf numFmtId="4" fontId="3" fillId="5" borderId="1" xfId="0" applyNumberFormat="1" applyFont="1" applyFill="1" applyBorder="1" applyAlignment="1" applyProtection="1">
      <alignment horizontal="center" vertical="center"/>
    </xf>
    <xf numFmtId="4" fontId="10" fillId="5" borderId="8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 applyProtection="1">
      <alignment horizontal="center"/>
    </xf>
    <xf numFmtId="4" fontId="3" fillId="5" borderId="8" xfId="0" applyNumberFormat="1" applyFont="1" applyFill="1" applyBorder="1" applyAlignment="1" applyProtection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3" fillId="5" borderId="1" xfId="0" applyNumberFormat="1" applyFont="1" applyFill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4" fontId="13" fillId="5" borderId="17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vertical="center"/>
    </xf>
    <xf numFmtId="0" fontId="3" fillId="0" borderId="16" xfId="0" applyFont="1" applyFill="1" applyBorder="1" applyProtection="1"/>
    <xf numFmtId="4" fontId="3" fillId="0" borderId="1" xfId="0" applyNumberFormat="1" applyFont="1" applyFill="1" applyBorder="1" applyAlignment="1" applyProtection="1">
      <alignment horizontal="center" vertical="center"/>
    </xf>
    <xf numFmtId="4" fontId="14" fillId="3" borderId="1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opLeftCell="A10" zoomScaleNormal="100" workbookViewId="0">
      <selection activeCell="C19" sqref="C19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9"/>
      <c r="C5" s="89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93" t="s">
        <v>10</v>
      </c>
      <c r="B8" s="93"/>
      <c r="C8" s="93"/>
    </row>
    <row r="9" spans="1:3" s="11" customFormat="1" ht="18" x14ac:dyDescent="0.25">
      <c r="A9" s="91" t="s">
        <v>9</v>
      </c>
      <c r="B9" s="91"/>
      <c r="C9" s="91"/>
    </row>
    <row r="10" spans="1:3" s="11" customFormat="1" ht="18" x14ac:dyDescent="0.2">
      <c r="A10" s="88" t="s">
        <v>97</v>
      </c>
      <c r="B10" s="88"/>
      <c r="C10" s="88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13535661.32+175413.14+122450.02+4107</f>
        <v>13837631.48</v>
      </c>
    </row>
    <row r="14" spans="1:3" s="11" customFormat="1" x14ac:dyDescent="0.2">
      <c r="A14" s="87"/>
      <c r="B14" s="87"/>
      <c r="C14" s="18"/>
    </row>
    <row r="15" spans="1:3" s="11" customFormat="1" x14ac:dyDescent="0.2">
      <c r="A15" s="19" t="s">
        <v>0</v>
      </c>
      <c r="B15" s="19"/>
      <c r="C15" s="20">
        <f>Поступления!D1</f>
        <v>4639773.07</v>
      </c>
    </row>
    <row r="16" spans="1:3" s="11" customFormat="1" x14ac:dyDescent="0.2">
      <c r="A16" s="92"/>
      <c r="B16" s="92"/>
      <c r="C16" s="20"/>
    </row>
    <row r="17" spans="1:3" s="11" customFormat="1" x14ac:dyDescent="0.2">
      <c r="A17" s="90" t="s">
        <v>1</v>
      </c>
      <c r="B17" s="90"/>
      <c r="C17" s="17">
        <f>Расходы!C1</f>
        <v>5241980.26</v>
      </c>
    </row>
    <row r="18" spans="1:3" s="11" customFormat="1" x14ac:dyDescent="0.2">
      <c r="A18" s="87"/>
      <c r="B18" s="87"/>
      <c r="C18" s="18"/>
    </row>
    <row r="19" spans="1:3" s="11" customFormat="1" x14ac:dyDescent="0.2">
      <c r="A19" s="15" t="s">
        <v>7</v>
      </c>
      <c r="B19" s="16"/>
      <c r="C19" s="17">
        <f>C13+C15-C17</f>
        <v>13235424.290000001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D107"/>
  <sheetViews>
    <sheetView topLeftCell="A61" zoomScaleNormal="100" workbookViewId="0">
      <selection activeCell="C77" sqref="C77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1.5703125" style="8" bestFit="1" customWidth="1"/>
    <col min="5" max="16384" width="9.140625" style="8"/>
  </cols>
  <sheetData>
    <row r="1" spans="1:3" ht="15.75" thickBot="1" x14ac:dyDescent="0.3">
      <c r="A1" s="96" t="s">
        <v>2</v>
      </c>
      <c r="B1" s="97"/>
      <c r="C1" s="37">
        <f>C3+C12+C26+C43+C55+C61</f>
        <v>5241980.26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8" t="s">
        <v>27</v>
      </c>
      <c r="B3" s="100"/>
      <c r="C3" s="29">
        <f>SUM(B4:B11)</f>
        <v>518584.85</v>
      </c>
    </row>
    <row r="4" spans="1:3" s="38" customFormat="1" ht="15" customHeight="1" x14ac:dyDescent="0.25">
      <c r="A4" s="56">
        <v>44446</v>
      </c>
      <c r="B4" s="71">
        <v>1700</v>
      </c>
      <c r="C4" s="47" t="s">
        <v>62</v>
      </c>
    </row>
    <row r="5" spans="1:3" ht="14.25" customHeight="1" x14ac:dyDescent="0.25">
      <c r="A5" s="63">
        <v>44455</v>
      </c>
      <c r="B5" s="72">
        <v>180000</v>
      </c>
      <c r="C5" s="45" t="s">
        <v>77</v>
      </c>
    </row>
    <row r="6" spans="1:3" s="38" customFormat="1" ht="15" customHeight="1" x14ac:dyDescent="0.25">
      <c r="A6" s="56">
        <v>44456</v>
      </c>
      <c r="B6" s="71">
        <v>30706.6</v>
      </c>
      <c r="C6" s="47" t="s">
        <v>81</v>
      </c>
    </row>
    <row r="7" spans="1:3" s="38" customFormat="1" ht="15" customHeight="1" x14ac:dyDescent="0.25">
      <c r="A7" s="56">
        <v>44462</v>
      </c>
      <c r="B7" s="71">
        <v>120619</v>
      </c>
      <c r="C7" s="47" t="s">
        <v>86</v>
      </c>
    </row>
    <row r="8" spans="1:3" s="38" customFormat="1" ht="15" customHeight="1" x14ac:dyDescent="0.25">
      <c r="A8" s="63">
        <v>44467</v>
      </c>
      <c r="B8" s="71">
        <v>22324.32</v>
      </c>
      <c r="C8" s="47" t="s">
        <v>95</v>
      </c>
    </row>
    <row r="9" spans="1:3" s="38" customFormat="1" ht="15" customHeight="1" x14ac:dyDescent="0.25">
      <c r="A9" s="56">
        <v>44467</v>
      </c>
      <c r="B9" s="71">
        <v>14930.7</v>
      </c>
      <c r="C9" s="47" t="s">
        <v>61</v>
      </c>
    </row>
    <row r="10" spans="1:3" s="38" customFormat="1" ht="15" customHeight="1" x14ac:dyDescent="0.25">
      <c r="A10" s="57">
        <v>44440</v>
      </c>
      <c r="B10" s="71">
        <v>136240</v>
      </c>
      <c r="C10" s="47" t="s">
        <v>87</v>
      </c>
    </row>
    <row r="11" spans="1:3" s="38" customFormat="1" ht="15" customHeight="1" x14ac:dyDescent="0.25">
      <c r="A11" s="57">
        <v>44441</v>
      </c>
      <c r="B11" s="71">
        <v>12064.23</v>
      </c>
      <c r="C11" s="47" t="s">
        <v>94</v>
      </c>
    </row>
    <row r="12" spans="1:3" ht="30" customHeight="1" x14ac:dyDescent="0.25">
      <c r="A12" s="98" t="s">
        <v>26</v>
      </c>
      <c r="B12" s="99"/>
      <c r="C12" s="29">
        <f>SUM(B13:B25)</f>
        <v>268454.31</v>
      </c>
    </row>
    <row r="13" spans="1:3" ht="15" customHeight="1" x14ac:dyDescent="0.25">
      <c r="A13" s="63">
        <v>44441</v>
      </c>
      <c r="B13" s="72">
        <v>2930</v>
      </c>
      <c r="C13" s="45" t="s">
        <v>70</v>
      </c>
    </row>
    <row r="14" spans="1:3" ht="14.25" customHeight="1" x14ac:dyDescent="0.25">
      <c r="A14" s="62">
        <v>44441</v>
      </c>
      <c r="B14" s="76">
        <v>5980</v>
      </c>
      <c r="C14" s="55" t="s">
        <v>71</v>
      </c>
    </row>
    <row r="15" spans="1:3" s="38" customFormat="1" x14ac:dyDescent="0.25">
      <c r="A15" s="60">
        <v>44441</v>
      </c>
      <c r="B15" s="74">
        <v>6070</v>
      </c>
      <c r="C15" s="51" t="s">
        <v>71</v>
      </c>
    </row>
    <row r="16" spans="1:3" x14ac:dyDescent="0.25">
      <c r="A16" s="62">
        <v>44441</v>
      </c>
      <c r="B16" s="76">
        <v>13240</v>
      </c>
      <c r="C16" s="51" t="s">
        <v>71</v>
      </c>
    </row>
    <row r="17" spans="1:3" x14ac:dyDescent="0.25">
      <c r="A17" s="62">
        <v>44441</v>
      </c>
      <c r="B17" s="76">
        <v>13645</v>
      </c>
      <c r="C17" s="51" t="s">
        <v>71</v>
      </c>
    </row>
    <row r="18" spans="1:3" x14ac:dyDescent="0.25">
      <c r="A18" s="58">
        <v>44456</v>
      </c>
      <c r="B18" s="70">
        <v>9470</v>
      </c>
      <c r="C18" s="67" t="s">
        <v>78</v>
      </c>
    </row>
    <row r="19" spans="1:3" s="38" customFormat="1" x14ac:dyDescent="0.25">
      <c r="A19" s="60">
        <v>44456</v>
      </c>
      <c r="B19" s="73">
        <v>11970</v>
      </c>
      <c r="C19" s="67" t="s">
        <v>79</v>
      </c>
    </row>
    <row r="20" spans="1:3" s="38" customFormat="1" x14ac:dyDescent="0.25">
      <c r="A20" s="60">
        <v>44456</v>
      </c>
      <c r="B20" s="73">
        <v>27310</v>
      </c>
      <c r="C20" s="67" t="s">
        <v>80</v>
      </c>
    </row>
    <row r="21" spans="1:3" s="38" customFormat="1" ht="15.75" customHeight="1" x14ac:dyDescent="0.25">
      <c r="A21" s="60">
        <v>44459</v>
      </c>
      <c r="B21" s="73">
        <v>20000</v>
      </c>
      <c r="C21" s="67" t="s">
        <v>99</v>
      </c>
    </row>
    <row r="22" spans="1:3" x14ac:dyDescent="0.25">
      <c r="A22" s="60">
        <v>44463</v>
      </c>
      <c r="B22" s="70">
        <v>72928</v>
      </c>
      <c r="C22" s="67" t="s">
        <v>98</v>
      </c>
    </row>
    <row r="23" spans="1:3" x14ac:dyDescent="0.25">
      <c r="A23" s="57">
        <v>44440</v>
      </c>
      <c r="B23" s="70">
        <v>60030</v>
      </c>
      <c r="C23" s="46" t="s">
        <v>37</v>
      </c>
    </row>
    <row r="24" spans="1:3" x14ac:dyDescent="0.25">
      <c r="A24" s="57">
        <v>44441</v>
      </c>
      <c r="B24" s="70">
        <v>2990</v>
      </c>
      <c r="C24" s="46" t="s">
        <v>38</v>
      </c>
    </row>
    <row r="25" spans="1:3" x14ac:dyDescent="0.25">
      <c r="A25" s="57">
        <v>44409</v>
      </c>
      <c r="B25" s="70">
        <f>186.47+18646.84+3058</f>
        <v>21891.31</v>
      </c>
      <c r="C25" s="46" t="s">
        <v>38</v>
      </c>
    </row>
    <row r="26" spans="1:3" s="38" customFormat="1" ht="30" customHeight="1" x14ac:dyDescent="0.25">
      <c r="A26" s="98" t="s">
        <v>16</v>
      </c>
      <c r="B26" s="99"/>
      <c r="C26" s="29">
        <f>SUM(B27:B42)</f>
        <v>1082732.54</v>
      </c>
    </row>
    <row r="27" spans="1:3" s="38" customFormat="1" x14ac:dyDescent="0.25">
      <c r="A27" s="60">
        <v>44445</v>
      </c>
      <c r="B27" s="74">
        <v>4924</v>
      </c>
      <c r="C27" s="51" t="s">
        <v>58</v>
      </c>
    </row>
    <row r="28" spans="1:3" s="38" customFormat="1" ht="14.25" customHeight="1" x14ac:dyDescent="0.25">
      <c r="A28" s="60">
        <v>44452</v>
      </c>
      <c r="B28" s="73">
        <f>34078+29402.3</f>
        <v>63480.3</v>
      </c>
      <c r="C28" s="67" t="s">
        <v>73</v>
      </c>
    </row>
    <row r="29" spans="1:3" s="38" customFormat="1" ht="14.25" customHeight="1" x14ac:dyDescent="0.25">
      <c r="A29" s="60">
        <v>44452</v>
      </c>
      <c r="B29" s="73">
        <v>64743.05</v>
      </c>
      <c r="C29" s="51" t="s">
        <v>74</v>
      </c>
    </row>
    <row r="30" spans="1:3" s="38" customFormat="1" x14ac:dyDescent="0.25">
      <c r="A30" s="60">
        <v>44455</v>
      </c>
      <c r="B30" s="73">
        <v>15000</v>
      </c>
      <c r="C30" s="67" t="s">
        <v>76</v>
      </c>
    </row>
    <row r="31" spans="1:3" s="38" customFormat="1" ht="14.25" customHeight="1" x14ac:dyDescent="0.25">
      <c r="A31" s="60">
        <v>44456</v>
      </c>
      <c r="B31" s="73">
        <v>54000</v>
      </c>
      <c r="C31" s="51" t="s">
        <v>82</v>
      </c>
    </row>
    <row r="32" spans="1:3" s="38" customFormat="1" ht="13.5" customHeight="1" x14ac:dyDescent="0.25">
      <c r="A32" s="60">
        <v>44456</v>
      </c>
      <c r="B32" s="73">
        <v>38318</v>
      </c>
      <c r="C32" s="51" t="s">
        <v>48</v>
      </c>
    </row>
    <row r="33" spans="1:4" s="38" customFormat="1" ht="14.25" customHeight="1" x14ac:dyDescent="0.25">
      <c r="A33" s="60">
        <v>44456</v>
      </c>
      <c r="B33" s="73">
        <f>21500+193500</f>
        <v>215000</v>
      </c>
      <c r="C33" s="67" t="s">
        <v>83</v>
      </c>
    </row>
    <row r="34" spans="1:4" s="38" customFormat="1" ht="14.25" customHeight="1" x14ac:dyDescent="0.25">
      <c r="A34" s="60">
        <v>44461</v>
      </c>
      <c r="B34" s="73">
        <v>23814</v>
      </c>
      <c r="C34" s="67" t="s">
        <v>56</v>
      </c>
    </row>
    <row r="35" spans="1:4" s="38" customFormat="1" ht="15" customHeight="1" x14ac:dyDescent="0.25">
      <c r="A35" s="56">
        <v>44461</v>
      </c>
      <c r="B35" s="71">
        <v>30528.41</v>
      </c>
      <c r="C35" s="47" t="s">
        <v>85</v>
      </c>
    </row>
    <row r="36" spans="1:4" s="38" customFormat="1" ht="14.25" customHeight="1" x14ac:dyDescent="0.25">
      <c r="A36" s="60">
        <v>44463</v>
      </c>
      <c r="B36" s="73">
        <v>2185</v>
      </c>
      <c r="C36" s="67" t="s">
        <v>100</v>
      </c>
    </row>
    <row r="37" spans="1:4" s="38" customFormat="1" x14ac:dyDescent="0.25">
      <c r="A37" s="61">
        <v>44440</v>
      </c>
      <c r="B37" s="73">
        <f>5134</f>
        <v>5134</v>
      </c>
      <c r="C37" s="67" t="s">
        <v>48</v>
      </c>
    </row>
    <row r="38" spans="1:4" s="38" customFormat="1" x14ac:dyDescent="0.25">
      <c r="A38" s="61">
        <v>44441</v>
      </c>
      <c r="B38" s="73">
        <v>1919</v>
      </c>
      <c r="C38" s="67" t="s">
        <v>52</v>
      </c>
    </row>
    <row r="39" spans="1:4" s="38" customFormat="1" x14ac:dyDescent="0.25">
      <c r="A39" s="61">
        <v>44440</v>
      </c>
      <c r="B39" s="74">
        <v>8597.56</v>
      </c>
      <c r="C39" s="51" t="s">
        <v>36</v>
      </c>
    </row>
    <row r="40" spans="1:4" s="38" customFormat="1" x14ac:dyDescent="0.25">
      <c r="A40" s="61">
        <v>44440</v>
      </c>
      <c r="B40" s="75">
        <v>340829.18</v>
      </c>
      <c r="C40" s="47" t="s">
        <v>37</v>
      </c>
    </row>
    <row r="41" spans="1:4" s="38" customFormat="1" x14ac:dyDescent="0.25">
      <c r="A41" s="61">
        <v>44440</v>
      </c>
      <c r="B41" s="75">
        <v>26946</v>
      </c>
      <c r="C41" s="47" t="s">
        <v>38</v>
      </c>
    </row>
    <row r="42" spans="1:4" s="38" customFormat="1" x14ac:dyDescent="0.25">
      <c r="A42" s="61">
        <v>44410</v>
      </c>
      <c r="B42" s="75">
        <f>1175.23+117522.81+68616</f>
        <v>187314.03999999998</v>
      </c>
      <c r="C42" s="47" t="s">
        <v>38</v>
      </c>
    </row>
    <row r="43" spans="1:4" ht="30" customHeight="1" x14ac:dyDescent="0.25">
      <c r="A43" s="98" t="s">
        <v>14</v>
      </c>
      <c r="B43" s="99"/>
      <c r="C43" s="29">
        <f>SUM(B44:B54)</f>
        <v>1498143.1099999999</v>
      </c>
    </row>
    <row r="44" spans="1:4" x14ac:dyDescent="0.25">
      <c r="A44" s="62">
        <v>44440</v>
      </c>
      <c r="B44" s="76">
        <v>65000</v>
      </c>
      <c r="C44" s="55" t="s">
        <v>69</v>
      </c>
    </row>
    <row r="45" spans="1:4" x14ac:dyDescent="0.25">
      <c r="A45" s="62">
        <v>44448</v>
      </c>
      <c r="B45" s="76">
        <v>12200</v>
      </c>
      <c r="C45" s="55" t="s">
        <v>72</v>
      </c>
      <c r="D45" s="26">
        <f>B23+B40+B52+B59+B70</f>
        <v>1916668.6400000001</v>
      </c>
    </row>
    <row r="46" spans="1:4" x14ac:dyDescent="0.25">
      <c r="A46" s="63">
        <v>44452</v>
      </c>
      <c r="B46" s="76">
        <v>110768.43</v>
      </c>
      <c r="C46" s="48" t="s">
        <v>75</v>
      </c>
    </row>
    <row r="47" spans="1:4" ht="15" customHeight="1" x14ac:dyDescent="0.25">
      <c r="A47" s="63">
        <v>44467</v>
      </c>
      <c r="B47" s="76">
        <f>900+6000</f>
        <v>6900</v>
      </c>
      <c r="C47" s="69" t="s">
        <v>90</v>
      </c>
    </row>
    <row r="48" spans="1:4" x14ac:dyDescent="0.25">
      <c r="A48" s="59">
        <v>44440</v>
      </c>
      <c r="B48" s="77">
        <v>90000</v>
      </c>
      <c r="C48" s="48" t="s">
        <v>34</v>
      </c>
    </row>
    <row r="49" spans="1:3" ht="15" customHeight="1" x14ac:dyDescent="0.25">
      <c r="A49" s="64">
        <v>44440</v>
      </c>
      <c r="B49" s="72">
        <v>66656</v>
      </c>
      <c r="C49" s="45" t="s">
        <v>57</v>
      </c>
    </row>
    <row r="50" spans="1:3" x14ac:dyDescent="0.25">
      <c r="A50" s="59">
        <v>44440</v>
      </c>
      <c r="B50" s="75">
        <v>13500</v>
      </c>
      <c r="C50" s="47" t="s">
        <v>64</v>
      </c>
    </row>
    <row r="51" spans="1:3" ht="15.75" customHeight="1" x14ac:dyDescent="0.25">
      <c r="A51" s="59">
        <v>44441</v>
      </c>
      <c r="B51" s="75">
        <v>10000</v>
      </c>
      <c r="C51" s="47" t="s">
        <v>96</v>
      </c>
    </row>
    <row r="52" spans="1:3" x14ac:dyDescent="0.25">
      <c r="A52" s="59">
        <v>44440</v>
      </c>
      <c r="B52" s="75">
        <v>792380.33</v>
      </c>
      <c r="C52" s="47" t="s">
        <v>37</v>
      </c>
    </row>
    <row r="53" spans="1:3" x14ac:dyDescent="0.25">
      <c r="A53" s="59">
        <v>44440</v>
      </c>
      <c r="B53" s="75">
        <v>34677</v>
      </c>
      <c r="C53" s="47" t="s">
        <v>38</v>
      </c>
    </row>
    <row r="54" spans="1:3" x14ac:dyDescent="0.25">
      <c r="A54" s="59">
        <v>44410</v>
      </c>
      <c r="B54" s="75">
        <f>1907.99+190797.36+103356</f>
        <v>296061.34999999998</v>
      </c>
      <c r="C54" s="47" t="s">
        <v>38</v>
      </c>
    </row>
    <row r="55" spans="1:3" s="39" customFormat="1" ht="15" customHeight="1" x14ac:dyDescent="0.25">
      <c r="A55" s="94" t="s">
        <v>13</v>
      </c>
      <c r="B55" s="95"/>
      <c r="C55" s="36">
        <f>SUM(B56:B60)</f>
        <v>382560.31</v>
      </c>
    </row>
    <row r="56" spans="1:3" ht="15" customHeight="1" x14ac:dyDescent="0.25">
      <c r="A56" s="63">
        <v>44466</v>
      </c>
      <c r="B56" s="72">
        <v>163064</v>
      </c>
      <c r="C56" s="45" t="s">
        <v>89</v>
      </c>
    </row>
    <row r="57" spans="1:3" ht="15" customHeight="1" x14ac:dyDescent="0.25">
      <c r="A57" s="62">
        <v>44467</v>
      </c>
      <c r="B57" s="75">
        <v>10800</v>
      </c>
      <c r="C57" s="47" t="s">
        <v>91</v>
      </c>
    </row>
    <row r="58" spans="1:3" ht="15" customHeight="1" x14ac:dyDescent="0.25">
      <c r="A58" s="62">
        <v>44467</v>
      </c>
      <c r="B58" s="75">
        <v>98000</v>
      </c>
      <c r="C58" s="47" t="s">
        <v>92</v>
      </c>
    </row>
    <row r="59" spans="1:3" ht="14.25" customHeight="1" x14ac:dyDescent="0.25">
      <c r="A59" s="59">
        <v>44440</v>
      </c>
      <c r="B59" s="75">
        <v>90044</v>
      </c>
      <c r="C59" s="47" t="s">
        <v>37</v>
      </c>
    </row>
    <row r="60" spans="1:3" ht="15" customHeight="1" x14ac:dyDescent="0.25">
      <c r="A60" s="59">
        <v>44410</v>
      </c>
      <c r="B60" s="75">
        <f>124.4+12440.91+8087</f>
        <v>20652.309999999998</v>
      </c>
      <c r="C60" s="47" t="s">
        <v>38</v>
      </c>
    </row>
    <row r="61" spans="1:3" x14ac:dyDescent="0.25">
      <c r="A61" s="94" t="s">
        <v>8</v>
      </c>
      <c r="B61" s="95"/>
      <c r="C61" s="49">
        <f>SUM(B62:B75)</f>
        <v>1491505.14</v>
      </c>
    </row>
    <row r="62" spans="1:3" x14ac:dyDescent="0.25">
      <c r="A62" s="62">
        <v>44448</v>
      </c>
      <c r="B62" s="76">
        <v>12323</v>
      </c>
      <c r="C62" s="55" t="s">
        <v>72</v>
      </c>
    </row>
    <row r="63" spans="1:3" ht="15" customHeight="1" x14ac:dyDescent="0.25">
      <c r="A63" s="63">
        <v>44453</v>
      </c>
      <c r="B63" s="72">
        <v>220000</v>
      </c>
      <c r="C63" s="45" t="s">
        <v>102</v>
      </c>
    </row>
    <row r="64" spans="1:3" ht="15" customHeight="1" x14ac:dyDescent="0.25">
      <c r="A64" s="63">
        <v>44460</v>
      </c>
      <c r="B64" s="72">
        <v>7800</v>
      </c>
      <c r="C64" s="45" t="s">
        <v>84</v>
      </c>
    </row>
    <row r="65" spans="1:3" ht="15" customHeight="1" x14ac:dyDescent="0.25">
      <c r="A65" s="63">
        <v>44466</v>
      </c>
      <c r="B65" s="72">
        <v>68000</v>
      </c>
      <c r="C65" s="45" t="s">
        <v>88</v>
      </c>
    </row>
    <row r="66" spans="1:3" x14ac:dyDescent="0.25">
      <c r="A66" s="62">
        <v>44467</v>
      </c>
      <c r="B66" s="76">
        <v>300000</v>
      </c>
      <c r="C66" s="55" t="s">
        <v>93</v>
      </c>
    </row>
    <row r="67" spans="1:3" x14ac:dyDescent="0.25">
      <c r="A67" s="63">
        <v>44468</v>
      </c>
      <c r="B67" s="76">
        <v>2720</v>
      </c>
      <c r="C67" s="55" t="s">
        <v>101</v>
      </c>
    </row>
    <row r="68" spans="1:3" ht="15" customHeight="1" x14ac:dyDescent="0.25">
      <c r="A68" s="64">
        <v>44440</v>
      </c>
      <c r="B68" s="72">
        <v>1230</v>
      </c>
      <c r="C68" s="45" t="s">
        <v>46</v>
      </c>
    </row>
    <row r="69" spans="1:3" ht="15" customHeight="1" x14ac:dyDescent="0.25">
      <c r="A69" s="64">
        <v>44440</v>
      </c>
      <c r="B69" s="71">
        <f>11022.86+1975+295</f>
        <v>13292.86</v>
      </c>
      <c r="C69" s="31" t="s">
        <v>19</v>
      </c>
    </row>
    <row r="70" spans="1:3" ht="15" customHeight="1" x14ac:dyDescent="0.25">
      <c r="A70" s="64">
        <v>44440</v>
      </c>
      <c r="B70" s="75">
        <v>633385.13</v>
      </c>
      <c r="C70" s="47" t="s">
        <v>37</v>
      </c>
    </row>
    <row r="71" spans="1:3" ht="15" customHeight="1" x14ac:dyDescent="0.25">
      <c r="A71" s="64">
        <v>44441</v>
      </c>
      <c r="B71" s="71">
        <v>781.95</v>
      </c>
      <c r="C71" s="50" t="s">
        <v>60</v>
      </c>
    </row>
    <row r="72" spans="1:3" x14ac:dyDescent="0.25">
      <c r="A72" s="64">
        <v>44441</v>
      </c>
      <c r="B72" s="76">
        <f>13292-2242</f>
        <v>11050</v>
      </c>
      <c r="C72" s="50" t="s">
        <v>38</v>
      </c>
    </row>
    <row r="73" spans="1:3" ht="15" customHeight="1" x14ac:dyDescent="0.25">
      <c r="A73" s="64">
        <v>44409</v>
      </c>
      <c r="B73" s="71">
        <f>1436.52+143651.68+75834</f>
        <v>220922.19999999998</v>
      </c>
      <c r="C73" s="50" t="s">
        <v>38</v>
      </c>
    </row>
    <row r="74" spans="1:3" x14ac:dyDescent="0.25">
      <c r="A74" s="8"/>
      <c r="B74" s="26"/>
    </row>
    <row r="75" spans="1:3" x14ac:dyDescent="0.25">
      <c r="A75" s="8"/>
      <c r="B75" s="26"/>
      <c r="C75" s="26"/>
    </row>
    <row r="76" spans="1:3" x14ac:dyDescent="0.25">
      <c r="A76" s="8"/>
      <c r="B76" s="26"/>
      <c r="C76" s="26"/>
    </row>
    <row r="77" spans="1:3" x14ac:dyDescent="0.25">
      <c r="A77" s="8"/>
      <c r="B77" s="26"/>
    </row>
    <row r="78" spans="1:3" x14ac:dyDescent="0.25">
      <c r="A78" s="8"/>
      <c r="B78" s="26"/>
    </row>
    <row r="79" spans="1:3" x14ac:dyDescent="0.25">
      <c r="A79" s="8"/>
      <c r="B79" s="26"/>
      <c r="C79" s="26"/>
    </row>
    <row r="80" spans="1:3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  <row r="86" spans="1:2" x14ac:dyDescent="0.25">
      <c r="A86" s="8"/>
      <c r="B86" s="26"/>
    </row>
    <row r="87" spans="1:2" x14ac:dyDescent="0.25">
      <c r="A87" s="8"/>
      <c r="B87" s="26"/>
    </row>
    <row r="88" spans="1:2" x14ac:dyDescent="0.25">
      <c r="A88" s="8"/>
      <c r="B88" s="26"/>
    </row>
    <row r="89" spans="1:2" x14ac:dyDescent="0.25">
      <c r="A89" s="8"/>
      <c r="B89" s="26"/>
    </row>
    <row r="90" spans="1:2" x14ac:dyDescent="0.25">
      <c r="A90" s="8"/>
      <c r="B90" s="26"/>
    </row>
    <row r="91" spans="1:2" x14ac:dyDescent="0.25">
      <c r="A91" s="8"/>
      <c r="B91" s="26"/>
    </row>
    <row r="92" spans="1:2" x14ac:dyDescent="0.25">
      <c r="A92" s="8"/>
      <c r="B92" s="26"/>
    </row>
    <row r="93" spans="1:2" x14ac:dyDescent="0.25">
      <c r="A93" s="8"/>
      <c r="B93" s="26"/>
    </row>
    <row r="94" spans="1:2" x14ac:dyDescent="0.25">
      <c r="A94" s="8"/>
      <c r="B94" s="26"/>
    </row>
    <row r="95" spans="1:2" x14ac:dyDescent="0.25">
      <c r="A95" s="8"/>
      <c r="B95" s="26"/>
    </row>
    <row r="96" spans="1:2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</sheetData>
  <mergeCells count="7">
    <mergeCell ref="A61:B61"/>
    <mergeCell ref="A1:B1"/>
    <mergeCell ref="A43:B43"/>
    <mergeCell ref="A55:B55"/>
    <mergeCell ref="A12:B12"/>
    <mergeCell ref="A3:B3"/>
    <mergeCell ref="A26:B26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9"/>
  <sheetViews>
    <sheetView tabSelected="1" topLeftCell="A22" workbookViewId="0">
      <selection activeCell="B24" sqref="B24:B39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101" t="s">
        <v>0</v>
      </c>
      <c r="B1" s="97"/>
      <c r="C1" s="97"/>
      <c r="D1" s="37">
        <f>D3+D14+D23</f>
        <v>4639773.07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39" customFormat="1" x14ac:dyDescent="0.25">
      <c r="A3" s="102" t="s">
        <v>17</v>
      </c>
      <c r="B3" s="103"/>
      <c r="C3" s="103"/>
      <c r="D3" s="28">
        <f>SUM(B4:B13)</f>
        <v>1968605.61</v>
      </c>
      <c r="E3" s="40"/>
    </row>
    <row r="4" spans="1:256" s="42" customFormat="1" ht="13.5" customHeight="1" x14ac:dyDescent="0.25">
      <c r="A4" s="65">
        <v>44440</v>
      </c>
      <c r="B4" s="78">
        <v>1565468.94</v>
      </c>
      <c r="C4" s="30" t="s">
        <v>15</v>
      </c>
      <c r="D4" s="32" t="s">
        <v>22</v>
      </c>
      <c r="E4" s="41"/>
    </row>
    <row r="5" spans="1:256" s="42" customFormat="1" ht="13.5" customHeight="1" x14ac:dyDescent="0.25">
      <c r="A5" s="65">
        <v>44441</v>
      </c>
      <c r="B5" s="78">
        <v>35750.300000000003</v>
      </c>
      <c r="C5" s="30" t="s">
        <v>15</v>
      </c>
      <c r="D5" s="32" t="s">
        <v>63</v>
      </c>
      <c r="E5" s="41"/>
    </row>
    <row r="6" spans="1:256" s="39" customFormat="1" ht="14.25" customHeight="1" x14ac:dyDescent="0.25">
      <c r="A6" s="65">
        <v>44442</v>
      </c>
      <c r="B6" s="79">
        <v>47741.69</v>
      </c>
      <c r="C6" s="30" t="s">
        <v>15</v>
      </c>
      <c r="D6" s="30" t="s">
        <v>43</v>
      </c>
      <c r="E6" s="40"/>
    </row>
    <row r="7" spans="1:256" s="42" customFormat="1" ht="15" customHeight="1" x14ac:dyDescent="0.25">
      <c r="A7" s="65">
        <v>44440</v>
      </c>
      <c r="B7" s="78">
        <v>24459.8</v>
      </c>
      <c r="C7" s="30" t="s">
        <v>15</v>
      </c>
      <c r="D7" s="32" t="s">
        <v>49</v>
      </c>
      <c r="E7" s="41"/>
    </row>
    <row r="8" spans="1:256" s="42" customFormat="1" ht="15" customHeight="1" x14ac:dyDescent="0.25">
      <c r="A8" s="65">
        <v>44441</v>
      </c>
      <c r="B8" s="78">
        <v>2600</v>
      </c>
      <c r="C8" s="30" t="s">
        <v>15</v>
      </c>
      <c r="D8" s="32" t="s">
        <v>20</v>
      </c>
      <c r="E8" s="41"/>
    </row>
    <row r="9" spans="1:256" s="42" customFormat="1" ht="15" customHeight="1" x14ac:dyDescent="0.25">
      <c r="A9" s="65">
        <v>44440</v>
      </c>
      <c r="B9" s="78">
        <v>109660.25</v>
      </c>
      <c r="C9" s="30" t="s">
        <v>15</v>
      </c>
      <c r="D9" s="32" t="s">
        <v>21</v>
      </c>
      <c r="E9" s="41"/>
    </row>
    <row r="10" spans="1:256" s="39" customFormat="1" x14ac:dyDescent="0.25">
      <c r="A10" s="65">
        <v>44440</v>
      </c>
      <c r="B10" s="79">
        <v>10369.99</v>
      </c>
      <c r="C10" s="30" t="s">
        <v>15</v>
      </c>
      <c r="D10" s="30" t="s">
        <v>47</v>
      </c>
      <c r="E10" s="40"/>
    </row>
    <row r="11" spans="1:256" s="43" customFormat="1" ht="14.25" customHeight="1" x14ac:dyDescent="0.25">
      <c r="A11" s="65">
        <v>44441</v>
      </c>
      <c r="B11" s="80">
        <v>91500</v>
      </c>
      <c r="C11" s="30" t="s">
        <v>15</v>
      </c>
      <c r="D11" s="30" t="s">
        <v>33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43" customFormat="1" ht="13.5" customHeight="1" x14ac:dyDescent="0.25">
      <c r="A12" s="65">
        <v>44442</v>
      </c>
      <c r="B12" s="80">
        <v>44605.34</v>
      </c>
      <c r="C12" s="30" t="s">
        <v>15</v>
      </c>
      <c r="D12" s="30" t="s">
        <v>35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42" customFormat="1" ht="15" customHeight="1" x14ac:dyDescent="0.25">
      <c r="A13" s="65">
        <v>44443</v>
      </c>
      <c r="B13" s="79">
        <v>36449.300000000003</v>
      </c>
      <c r="C13" s="30" t="s">
        <v>15</v>
      </c>
      <c r="D13" s="32" t="s">
        <v>25</v>
      </c>
      <c r="E13" s="41"/>
    </row>
    <row r="14" spans="1:256" s="39" customFormat="1" x14ac:dyDescent="0.25">
      <c r="A14" s="104" t="s">
        <v>12</v>
      </c>
      <c r="B14" s="105"/>
      <c r="C14" s="105"/>
      <c r="D14" s="33">
        <f>SUM(B15:B22)</f>
        <v>535274.53</v>
      </c>
      <c r="E14" s="40"/>
    </row>
    <row r="15" spans="1:256" s="39" customFormat="1" x14ac:dyDescent="0.25">
      <c r="A15" s="66">
        <v>44441</v>
      </c>
      <c r="B15" s="86">
        <v>546.53</v>
      </c>
      <c r="C15" s="30" t="s">
        <v>15</v>
      </c>
      <c r="D15" s="30" t="s">
        <v>65</v>
      </c>
      <c r="E15" s="40"/>
    </row>
    <row r="16" spans="1:256" s="39" customFormat="1" x14ac:dyDescent="0.25">
      <c r="A16" s="66">
        <v>44447</v>
      </c>
      <c r="B16" s="86">
        <v>500</v>
      </c>
      <c r="C16" s="30" t="s">
        <v>15</v>
      </c>
      <c r="D16" s="53" t="s">
        <v>66</v>
      </c>
      <c r="E16" s="40"/>
    </row>
    <row r="17" spans="1:256" s="39" customFormat="1" x14ac:dyDescent="0.25">
      <c r="A17" s="66">
        <v>44449</v>
      </c>
      <c r="B17" s="79">
        <v>10000</v>
      </c>
      <c r="C17" s="30" t="s">
        <v>15</v>
      </c>
      <c r="D17" s="30" t="s">
        <v>53</v>
      </c>
      <c r="E17" s="40"/>
    </row>
    <row r="18" spans="1:256" s="39" customFormat="1" x14ac:dyDescent="0.25">
      <c r="A18" s="66">
        <v>44452</v>
      </c>
      <c r="B18" s="79">
        <v>30000</v>
      </c>
      <c r="C18" s="30" t="s">
        <v>15</v>
      </c>
      <c r="D18" s="53" t="s">
        <v>67</v>
      </c>
      <c r="E18" s="40"/>
    </row>
    <row r="19" spans="1:256" s="39" customFormat="1" x14ac:dyDescent="0.25">
      <c r="A19" s="66">
        <v>44454</v>
      </c>
      <c r="B19" s="79">
        <v>70000</v>
      </c>
      <c r="C19" s="30" t="s">
        <v>15</v>
      </c>
      <c r="D19" s="53" t="s">
        <v>50</v>
      </c>
      <c r="E19" s="40"/>
    </row>
    <row r="20" spans="1:256" s="39" customFormat="1" x14ac:dyDescent="0.25">
      <c r="A20" s="65">
        <v>44440</v>
      </c>
      <c r="B20" s="79">
        <v>18120</v>
      </c>
      <c r="C20" s="30" t="s">
        <v>15</v>
      </c>
      <c r="D20" s="53" t="s">
        <v>51</v>
      </c>
      <c r="E20" s="40"/>
    </row>
    <row r="21" spans="1:256" s="39" customFormat="1" x14ac:dyDescent="0.25">
      <c r="A21" s="65">
        <v>44441</v>
      </c>
      <c r="B21" s="79">
        <v>284000</v>
      </c>
      <c r="C21" s="30" t="s">
        <v>15</v>
      </c>
      <c r="D21" s="53" t="s">
        <v>68</v>
      </c>
      <c r="E21" s="40"/>
    </row>
    <row r="22" spans="1:256" s="43" customFormat="1" x14ac:dyDescent="0.25">
      <c r="A22" s="65">
        <v>44442</v>
      </c>
      <c r="B22" s="80">
        <v>122108</v>
      </c>
      <c r="C22" s="30" t="s">
        <v>15</v>
      </c>
      <c r="D22" s="30" t="s">
        <v>30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9" customFormat="1" x14ac:dyDescent="0.25">
      <c r="A23" s="106" t="s">
        <v>18</v>
      </c>
      <c r="B23" s="107"/>
      <c r="C23" s="107"/>
      <c r="D23" s="34">
        <f>SUM(B24:B39)</f>
        <v>2135892.9300000002</v>
      </c>
      <c r="E23" s="40"/>
    </row>
    <row r="24" spans="1:256" ht="15" customHeight="1" x14ac:dyDescent="0.25">
      <c r="A24" s="65">
        <v>44440</v>
      </c>
      <c r="B24" s="78">
        <v>0.92</v>
      </c>
      <c r="C24" s="44" t="s">
        <v>28</v>
      </c>
      <c r="D24" s="44" t="s">
        <v>29</v>
      </c>
    </row>
    <row r="25" spans="1:256" ht="15" customHeight="1" x14ac:dyDescent="0.25">
      <c r="A25" s="65">
        <v>44440</v>
      </c>
      <c r="B25" s="54">
        <v>220000</v>
      </c>
      <c r="C25" s="44" t="s">
        <v>55</v>
      </c>
      <c r="D25" s="44" t="s">
        <v>29</v>
      </c>
    </row>
    <row r="26" spans="1:256" x14ac:dyDescent="0.25">
      <c r="A26" s="52">
        <v>44440</v>
      </c>
      <c r="B26" s="54">
        <v>95584.92</v>
      </c>
      <c r="C26" s="44" t="s">
        <v>31</v>
      </c>
      <c r="D26" s="84" t="s">
        <v>42</v>
      </c>
    </row>
    <row r="27" spans="1:256" ht="15" customHeight="1" x14ac:dyDescent="0.25">
      <c r="A27" s="52">
        <v>44440</v>
      </c>
      <c r="B27" s="54">
        <v>193218.32</v>
      </c>
      <c r="C27" s="44" t="s">
        <v>31</v>
      </c>
      <c r="D27" s="84" t="s">
        <v>42</v>
      </c>
    </row>
    <row r="28" spans="1:256" ht="15" customHeight="1" x14ac:dyDescent="0.25">
      <c r="A28" s="52">
        <v>44448</v>
      </c>
      <c r="B28" s="54">
        <v>258986.02</v>
      </c>
      <c r="C28" s="44" t="s">
        <v>31</v>
      </c>
      <c r="D28" s="44" t="s">
        <v>39</v>
      </c>
    </row>
    <row r="29" spans="1:256" x14ac:dyDescent="0.25">
      <c r="A29" s="52">
        <v>44452</v>
      </c>
      <c r="B29" s="54">
        <v>30126.15</v>
      </c>
      <c r="C29" s="44" t="s">
        <v>31</v>
      </c>
      <c r="D29" s="44" t="s">
        <v>40</v>
      </c>
    </row>
    <row r="30" spans="1:256" ht="15" customHeight="1" x14ac:dyDescent="0.25">
      <c r="A30" s="52">
        <v>44452</v>
      </c>
      <c r="B30" s="54">
        <v>117788.64</v>
      </c>
      <c r="C30" s="44" t="s">
        <v>31</v>
      </c>
      <c r="D30" s="44" t="s">
        <v>40</v>
      </c>
    </row>
    <row r="31" spans="1:256" ht="15" customHeight="1" x14ac:dyDescent="0.25">
      <c r="A31" s="52">
        <v>44452</v>
      </c>
      <c r="B31" s="54">
        <v>181734.72</v>
      </c>
      <c r="C31" s="44" t="s">
        <v>31</v>
      </c>
      <c r="D31" s="44" t="s">
        <v>40</v>
      </c>
    </row>
    <row r="32" spans="1:256" ht="15" customHeight="1" x14ac:dyDescent="0.25">
      <c r="A32" s="52">
        <v>44453</v>
      </c>
      <c r="B32" s="54">
        <v>896.17</v>
      </c>
      <c r="C32" s="44" t="s">
        <v>31</v>
      </c>
      <c r="D32" s="44" t="s">
        <v>41</v>
      </c>
    </row>
    <row r="33" spans="1:4" x14ac:dyDescent="0.25">
      <c r="A33" s="68">
        <v>44453</v>
      </c>
      <c r="B33" s="72">
        <v>109670.47</v>
      </c>
      <c r="C33" s="44" t="s">
        <v>31</v>
      </c>
      <c r="D33" s="44" t="s">
        <v>41</v>
      </c>
    </row>
    <row r="34" spans="1:4" ht="15" customHeight="1" x14ac:dyDescent="0.25">
      <c r="A34" s="81">
        <v>44453</v>
      </c>
      <c r="B34" s="82">
        <v>258052.25</v>
      </c>
      <c r="C34" s="83" t="s">
        <v>31</v>
      </c>
      <c r="D34" s="44" t="s">
        <v>45</v>
      </c>
    </row>
    <row r="35" spans="1:4" x14ac:dyDescent="0.25">
      <c r="A35" s="68">
        <v>44453</v>
      </c>
      <c r="B35" s="85">
        <v>360496.83</v>
      </c>
      <c r="C35" s="44" t="s">
        <v>31</v>
      </c>
      <c r="D35" s="84" t="s">
        <v>42</v>
      </c>
    </row>
    <row r="36" spans="1:4" x14ac:dyDescent="0.25">
      <c r="A36" s="68">
        <v>44454</v>
      </c>
      <c r="B36" s="85">
        <v>46228.36</v>
      </c>
      <c r="C36" s="44" t="s">
        <v>31</v>
      </c>
      <c r="D36" s="50" t="s">
        <v>59</v>
      </c>
    </row>
    <row r="37" spans="1:4" x14ac:dyDescent="0.25">
      <c r="A37" s="68">
        <v>44454</v>
      </c>
      <c r="B37" s="85">
        <v>140001.57</v>
      </c>
      <c r="C37" s="44" t="s">
        <v>31</v>
      </c>
      <c r="D37" s="44" t="s">
        <v>44</v>
      </c>
    </row>
    <row r="38" spans="1:4" x14ac:dyDescent="0.25">
      <c r="A38" s="68">
        <v>44456</v>
      </c>
      <c r="B38" s="85">
        <v>61538.25</v>
      </c>
      <c r="C38" s="44" t="s">
        <v>31</v>
      </c>
      <c r="D38" s="50" t="s">
        <v>54</v>
      </c>
    </row>
    <row r="39" spans="1:4" x14ac:dyDescent="0.25">
      <c r="A39" s="68">
        <v>44460</v>
      </c>
      <c r="B39" s="85">
        <v>61569.34</v>
      </c>
      <c r="C39" s="44" t="s">
        <v>31</v>
      </c>
      <c r="D39" s="44" t="s">
        <v>32</v>
      </c>
    </row>
  </sheetData>
  <mergeCells count="4">
    <mergeCell ref="A1:C1"/>
    <mergeCell ref="A3:C3"/>
    <mergeCell ref="A14:C14"/>
    <mergeCell ref="A23:C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2021-12-15T10:46:43Z</dcterms:modified>
</cp:coreProperties>
</file>