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Май\"/>
    </mc:Choice>
  </mc:AlternateContent>
  <xr:revisionPtr revIDLastSave="0" documentId="13_ncr:1_{A93B4E02-10F1-4BD1-9AE3-D259FCA63369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B82" i="6" l="1"/>
  <c r="B80" i="6"/>
  <c r="B56" i="6"/>
  <c r="B79" i="6"/>
  <c r="B44" i="6"/>
  <c r="B8" i="6"/>
  <c r="B70" i="6" l="1"/>
  <c r="B65" i="6"/>
  <c r="B51" i="6"/>
  <c r="B4" i="6"/>
  <c r="B81" i="6"/>
  <c r="C13" i="1"/>
  <c r="C60" i="6" l="1"/>
  <c r="B21" i="14"/>
  <c r="B20" i="14"/>
  <c r="D19" i="14" l="1"/>
  <c r="C77" i="6"/>
  <c r="C74" i="6"/>
  <c r="C49" i="6" l="1"/>
  <c r="C3" i="6"/>
  <c r="D13" i="14"/>
  <c r="D3" i="14"/>
  <c r="C10" i="6"/>
  <c r="D1" i="14" l="1"/>
  <c r="C1" i="6" l="1"/>
  <c r="C17" i="1" s="1"/>
  <c r="C15" i="1"/>
  <c r="C19" i="1" l="1"/>
</calcChain>
</file>

<file path=xl/sharedStrings.xml><?xml version="1.0" encoding="utf-8"?>
<sst xmlns="http://schemas.openxmlformats.org/spreadsheetml/2006/main" count="156" uniqueCount="121">
  <si>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</si>
  <si>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</si>
  <si>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</si>
  <si>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</si>
  <si>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</si>
  <si>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</si>
  <si>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</si>
  <si>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</si>
  <si>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</si>
  <si>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</si>
  <si>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</si>
  <si>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</si>
  <si>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</si>
  <si>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</si>
  <si>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</si>
  <si>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</si>
  <si>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</si>
  <si>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</si>
  <si>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</si>
  <si>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</si>
  <si>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</si>
  <si>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</si>
  <si>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</si>
  <si>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</si>
  <si>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</si>
  <si>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</si>
  <si>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</si>
  <si>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</si>
  <si>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</si>
  <si>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</si>
  <si>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</si>
  <si>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БФ "Нужна помощь"</t>
  </si>
  <si>
    <t>Услуги по ОСВВ</t>
  </si>
  <si>
    <t>Администрация городского округа Мытищи МО</t>
  </si>
  <si>
    <t>ООО Компания "МААТ"</t>
  </si>
  <si>
    <t>Миллион призов</t>
  </si>
  <si>
    <t>Топливо для автомобилей</t>
  </si>
  <si>
    <t>Мос.Ру ( Душевная Москва)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</si>
  <si>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</si>
  <si>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</si>
  <si>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</si>
  <si>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</si>
  <si>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</si>
  <si>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</si>
  <si>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</si>
  <si>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</si>
  <si>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</si>
  <si>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</si>
  <si>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Шаховская МО</t>
  </si>
  <si>
    <t>Ветеринарные препараты</t>
  </si>
  <si>
    <t>Курьерские услуги</t>
  </si>
  <si>
    <t>STONEX FINANCIAL LTD (Benevity)</t>
  </si>
  <si>
    <t>Оплата услуг зоотакси</t>
  </si>
  <si>
    <t>Строительные материалы (LM)</t>
  </si>
  <si>
    <t>ПАО "Сбербанк"</t>
  </si>
  <si>
    <t>Администрация городского округа Лобня МО</t>
  </si>
  <si>
    <t>Плата за участие в электрнной процедуре</t>
  </si>
  <si>
    <t>Таблички на вольеры в приют</t>
  </si>
  <si>
    <t>Покупка шовного материала</t>
  </si>
  <si>
    <t>Покупка насосного оборудования и комплекс монтажных работ</t>
  </si>
  <si>
    <t>Хозяйственные принаддлежности (бумага, дез-е средства)</t>
  </si>
  <si>
    <t xml:space="preserve"> за май 2021 года</t>
  </si>
  <si>
    <t>Платежная система PayPal</t>
  </si>
  <si>
    <t>ИП Копанова Мария Алексеевна</t>
  </si>
  <si>
    <t>ООО "КАРГИЛЛ"</t>
  </si>
  <si>
    <t>ООО "ФРИТО ЛЕЙ МАНУФАКТУРИНГ"</t>
  </si>
  <si>
    <t>Администрация городского округа Дубна МО</t>
  </si>
  <si>
    <t>Перевод собственных средств</t>
  </si>
  <si>
    <t>Электроэнергия за октябрь-ноябрь 2020, май-апрель 2021</t>
  </si>
  <si>
    <t>Штрафы за адм-е правонарушения</t>
  </si>
  <si>
    <t>Перевод собственных денежных средств</t>
  </si>
  <si>
    <t>Аренда офиса (май 2021)</t>
  </si>
  <si>
    <t>Вывоз ТБО (апрель, май 2021)</t>
  </si>
  <si>
    <t>Реабилитация собаки Глории с 05.04.21 по 19.04.21 (клиника Медвет)</t>
  </si>
  <si>
    <t>Реабилитация собаки Руны с 19.04.21 по 06.05.21 (клиника Медвет)</t>
  </si>
  <si>
    <t>Экспресс-диагностика лейкимии (собака Масяня, клиника Белый клык)</t>
  </si>
  <si>
    <t>Прием врача-хирурга, рентген (собака Блэки, клиника Белый клык)</t>
  </si>
  <si>
    <t>Прием врача-хирурга, рентген (собака Бади, клиника Белый клык)</t>
  </si>
  <si>
    <t>Прием врача-хирурга, рентген (собака Руна, клиника Белый клык)</t>
  </si>
  <si>
    <t>Анализы, ЭКГ (собака Аврора, клиника Белый клык)</t>
  </si>
  <si>
    <t>Анализы, прием врача, УЗИ, лечение в стационаре (собака Бэлла, клиника Белый клык)</t>
  </si>
  <si>
    <t>Анализы, прием врача, рентген (собака Элли, клиника Белый клык)</t>
  </si>
  <si>
    <t>Анализы, прием врача, УЗИ (кот Абрикос, клиника Белый клык)</t>
  </si>
  <si>
    <t>Анализы, прием врача, УЗИ, лечение в стационаре (собака Марс, клиника Белый клык)</t>
  </si>
  <si>
    <t>Оказание вет.услуг в апреле, мае (Мосветобъединение)</t>
  </si>
  <si>
    <t>Покупка шин для автомобиля, услуги по замене (Ларгус)</t>
  </si>
  <si>
    <t>Анализы, цитологию, прием врача (собака Боня, клиника Медвет)</t>
  </si>
  <si>
    <t>КТ головы, анестезия, контраст (кот Квазимодо, клиника Медвет)</t>
  </si>
  <si>
    <t>КТ мягких тканей, контраст, анестезия (кот Нильс, клиника Медвет)</t>
  </si>
  <si>
    <t>КТ мягких тканей, контраст, анестезия (кошка Лея, клиника Медвет)</t>
  </si>
  <si>
    <t>КТ конечности, анестезия (собака Тор, клиника Медвет)</t>
  </si>
  <si>
    <t>Ремонт автомобиля Мерседес Спринтер</t>
  </si>
  <si>
    <t>Рабочие ботинки</t>
  </si>
  <si>
    <t>Ремкомлект к изделию для отлова</t>
  </si>
  <si>
    <t>Покупка дезинфицирующих средств</t>
  </si>
  <si>
    <t>Корм для животных</t>
  </si>
  <si>
    <t xml:space="preserve">Медосмотры сотрудников в мае 2021 </t>
  </si>
  <si>
    <t>Медицинские расходные материалы (шприцы, пеленки)</t>
  </si>
  <si>
    <t>Покупка датчика конвексного</t>
  </si>
  <si>
    <t xml:space="preserve">Интернет </t>
  </si>
  <si>
    <t>Корм для приема лекарств</t>
  </si>
  <si>
    <t>Наполнитель для кошачьего туалета</t>
  </si>
  <si>
    <t>Оплата платной дороги для скорой помощи при перевозке животных в клинику</t>
  </si>
  <si>
    <t>Расходные медицинские материалы (бинты, попона, пеленки)</t>
  </si>
  <si>
    <t>Прием хирурга, рентген (собака Арнольд, клиника Белый клык)</t>
  </si>
  <si>
    <t>Повторный прием хирурга-онколога (собака Люся, клиника Белый клык)</t>
  </si>
  <si>
    <t>Прием врача, анализы, лечение в стационаре (собака Кьяра, клиника Белый клык)</t>
  </si>
  <si>
    <t>Анализы (кот Алтай, клиника Белый клык)</t>
  </si>
  <si>
    <t>Прием врача, анализы, лечение в стационаре, УЗИ, рентген (кошка Тима, клиника Белый клык)</t>
  </si>
  <si>
    <t>Прием врача, анализы, лечение в стационаре, операцию (собака Руна, клиника Белый клык)</t>
  </si>
  <si>
    <t>Анализы (кошка Эшли, клиника Белый клык).</t>
  </si>
  <si>
    <t>Прием врача, анализы, лечение в стационаре, УЗИ (кот Марс, клиника Белый клык)</t>
  </si>
  <si>
    <t>Анализы (кошка Базилика, клиника Белый клык)</t>
  </si>
  <si>
    <t>Прием врача, анализы, лечение в стационаре, УЗИ, рентген (кошка Марта, клиника Белый клык)</t>
  </si>
  <si>
    <t>Прием хирурга, дренирование абсцесса (собака Атос, клиника Белый клык)</t>
  </si>
  <si>
    <t>Прием хирурга, санацию раны, анализы (собака Блэки, клиника Белый клык)</t>
  </si>
  <si>
    <t>Анализы, остеосинтез при переломе предплечья (собака Бади, клиника Белый клык)</t>
  </si>
  <si>
    <t>Реабилитация собаки Бейлис (с 12.04.21 по 11.05.21, клиника Медвет)</t>
  </si>
  <si>
    <t>Гербицидная обработка территории</t>
  </si>
  <si>
    <t>Покупка машинки для стрижки животных, пеленок</t>
  </si>
  <si>
    <t>Возврат денежных средств ошибочно перечисленных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</si>
</sst>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0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4" xfId="0" applyFont="1" applyBorder="1"/>
    <xf numFmtId="14" fontId="3" fillId="0" borderId="16" xfId="0" applyNumberFormat="1" applyFont="1" applyBorder="1" applyAlignment="1">
      <alignment horizontal="center" vertical="center"/>
    </xf>
    <xf numFmtId="4" fontId="13" fillId="5" borderId="17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  <xf numFmtId="4" fontId="13" fillId="5" borderId="1" xfId="0" applyNumberFormat="1" applyFont="1" applyFill="1" applyBorder="1" applyAlignment="1" applyProtection="1">
      <alignment horizontal="center" vertical="center" wrapText="1"/>
    </xf>
    <xf numFmtId="165" fontId="1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abSelected="1" topLeftCell="A7" zoomScaleNormal="100" workbookViewId="0">
      <selection activeCell="C19" sqref="C19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3"/>
      <c r="C5" s="83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7" t="s">
        <v>10</v>
      </c>
      <c r="B8" s="87"/>
      <c r="C8" s="87"/>
    </row>
    <row r="9" spans="1:3" s="11" customFormat="1" ht="18" x14ac:dyDescent="0.25">
      <c r="A9" s="85" t="s">
        <v>9</v>
      </c>
      <c r="B9" s="85"/>
      <c r="C9" s="85"/>
    </row>
    <row r="10" spans="1:3" s="11" customFormat="1" ht="18" x14ac:dyDescent="0.2">
      <c r="A10" s="82" t="s">
        <v>61</v>
      </c>
      <c r="B10" s="82"/>
      <c r="C10" s="82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13833899.89+443071.29+25596.23+241936.71</f>
        <v>14544504.120000001</v>
      </c>
    </row>
    <row r="14" spans="1:3" s="11" customFormat="1" x14ac:dyDescent="0.2">
      <c r="A14" s="81"/>
      <c r="B14" s="81"/>
      <c r="C14" s="18"/>
    </row>
    <row r="15" spans="1:3" s="11" customFormat="1" x14ac:dyDescent="0.2">
      <c r="A15" s="19" t="s">
        <v>0</v>
      </c>
      <c r="B15" s="19"/>
      <c r="C15" s="20">
        <f>Поступления!D1</f>
        <v>5735029.6500000004</v>
      </c>
    </row>
    <row r="16" spans="1:3" s="11" customFormat="1" x14ac:dyDescent="0.2">
      <c r="A16" s="86"/>
      <c r="B16" s="86"/>
      <c r="C16" s="20"/>
    </row>
    <row r="17" spans="1:3" s="11" customFormat="1" x14ac:dyDescent="0.2">
      <c r="A17" s="84" t="s">
        <v>1</v>
      </c>
      <c r="B17" s="84"/>
      <c r="C17" s="17">
        <f>Расходы!C1</f>
        <v>4761876.4000000004</v>
      </c>
    </row>
    <row r="18" spans="1:3" s="11" customFormat="1" x14ac:dyDescent="0.2">
      <c r="A18" s="81"/>
      <c r="B18" s="81"/>
      <c r="C18" s="18"/>
    </row>
    <row r="19" spans="1:3" s="11" customFormat="1" x14ac:dyDescent="0.2">
      <c r="A19" s="15" t="s">
        <v>7</v>
      </c>
      <c r="B19" s="16"/>
      <c r="C19" s="17">
        <f>C13+C15-C17</f>
        <v>15517657.370000003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18"/>
  <sheetViews>
    <sheetView topLeftCell="A74" zoomScaleNormal="100" workbookViewId="0">
      <selection activeCell="C60" sqref="C60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90" t="s">
        <v>2</v>
      </c>
      <c r="B1" s="91"/>
      <c r="C1" s="38">
        <f>C3+C10+C49+C60+C74+C77</f>
        <v>4761876.4000000004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2" t="s">
        <v>27</v>
      </c>
      <c r="B3" s="94"/>
      <c r="C3" s="29">
        <f>SUM(B4:B9)</f>
        <v>436629.59</v>
      </c>
    </row>
    <row r="4" spans="1:3" ht="15" customHeight="1" x14ac:dyDescent="0.25">
      <c r="A4" s="71">
        <v>44322</v>
      </c>
      <c r="B4" s="51">
        <f>44562.5+14375</f>
        <v>58937.5</v>
      </c>
      <c r="C4" s="46" t="s">
        <v>72</v>
      </c>
    </row>
    <row r="5" spans="1:3" s="39" customFormat="1" ht="15" customHeight="1" x14ac:dyDescent="0.25">
      <c r="A5" s="64">
        <v>44329</v>
      </c>
      <c r="B5" s="48">
        <v>71600</v>
      </c>
      <c r="C5" s="49" t="s">
        <v>59</v>
      </c>
    </row>
    <row r="6" spans="1:3" s="39" customFormat="1" ht="15" customHeight="1" x14ac:dyDescent="0.25">
      <c r="A6" s="64">
        <v>44343</v>
      </c>
      <c r="B6" s="48">
        <v>21900</v>
      </c>
      <c r="C6" s="49" t="s">
        <v>118</v>
      </c>
    </row>
    <row r="7" spans="1:3" s="39" customFormat="1" ht="15" customHeight="1" x14ac:dyDescent="0.25">
      <c r="A7" s="64">
        <v>44347</v>
      </c>
      <c r="B7" s="48">
        <v>1300</v>
      </c>
      <c r="C7" s="49" t="s">
        <v>99</v>
      </c>
    </row>
    <row r="8" spans="1:3" s="39" customFormat="1" ht="15" customHeight="1" x14ac:dyDescent="0.25">
      <c r="A8" s="65">
        <v>44317</v>
      </c>
      <c r="B8" s="48">
        <f>15000+4800</f>
        <v>19800</v>
      </c>
      <c r="C8" s="49" t="s">
        <v>53</v>
      </c>
    </row>
    <row r="9" spans="1:3" s="39" customFormat="1" ht="15" customHeight="1" x14ac:dyDescent="0.25">
      <c r="A9" s="65">
        <v>44317</v>
      </c>
      <c r="B9" s="48">
        <v>263092.09000000003</v>
      </c>
      <c r="C9" s="49" t="s">
        <v>68</v>
      </c>
    </row>
    <row r="10" spans="1:3" ht="30" customHeight="1" x14ac:dyDescent="0.25">
      <c r="A10" s="92" t="s">
        <v>26</v>
      </c>
      <c r="B10" s="93"/>
      <c r="C10" s="29">
        <f>SUM(B11:B48)</f>
        <v>1031697.42</v>
      </c>
    </row>
    <row r="11" spans="1:3" s="39" customFormat="1" x14ac:dyDescent="0.25">
      <c r="A11" s="68">
        <v>44322</v>
      </c>
      <c r="B11" s="76">
        <v>66190</v>
      </c>
      <c r="C11" s="77" t="s">
        <v>73</v>
      </c>
    </row>
    <row r="12" spans="1:3" s="39" customFormat="1" x14ac:dyDescent="0.25">
      <c r="A12" s="68">
        <v>44334</v>
      </c>
      <c r="B12" s="76">
        <v>77045</v>
      </c>
      <c r="C12" s="77" t="s">
        <v>74</v>
      </c>
    </row>
    <row r="13" spans="1:3" x14ac:dyDescent="0.25">
      <c r="A13" s="66">
        <v>44336</v>
      </c>
      <c r="B13" s="61">
        <v>1550</v>
      </c>
      <c r="C13" s="77" t="s">
        <v>75</v>
      </c>
    </row>
    <row r="14" spans="1:3" x14ac:dyDescent="0.25">
      <c r="A14" s="66">
        <v>44336</v>
      </c>
      <c r="B14" s="61">
        <v>3910</v>
      </c>
      <c r="C14" s="47" t="s">
        <v>76</v>
      </c>
    </row>
    <row r="15" spans="1:3" x14ac:dyDescent="0.25">
      <c r="A15" s="66">
        <v>44336</v>
      </c>
      <c r="B15" s="61">
        <v>6375</v>
      </c>
      <c r="C15" s="47" t="s">
        <v>77</v>
      </c>
    </row>
    <row r="16" spans="1:3" x14ac:dyDescent="0.25">
      <c r="A16" s="66">
        <v>44336</v>
      </c>
      <c r="B16" s="61">
        <v>6715</v>
      </c>
      <c r="C16" s="47" t="s">
        <v>78</v>
      </c>
    </row>
    <row r="17" spans="1:3" x14ac:dyDescent="0.25">
      <c r="A17" s="66">
        <v>44336</v>
      </c>
      <c r="B17" s="61">
        <v>7300</v>
      </c>
      <c r="C17" s="47" t="s">
        <v>79</v>
      </c>
    </row>
    <row r="18" spans="1:3" x14ac:dyDescent="0.25">
      <c r="A18" s="66">
        <v>44336</v>
      </c>
      <c r="B18" s="61">
        <v>19888</v>
      </c>
      <c r="C18" s="47" t="s">
        <v>80</v>
      </c>
    </row>
    <row r="19" spans="1:3" x14ac:dyDescent="0.25">
      <c r="A19" s="66">
        <v>44336</v>
      </c>
      <c r="B19" s="61">
        <v>20825</v>
      </c>
      <c r="C19" s="47" t="s">
        <v>81</v>
      </c>
    </row>
    <row r="20" spans="1:3" x14ac:dyDescent="0.25">
      <c r="A20" s="66">
        <v>44336</v>
      </c>
      <c r="B20" s="61">
        <v>21672.5</v>
      </c>
      <c r="C20" s="47" t="s">
        <v>82</v>
      </c>
    </row>
    <row r="21" spans="1:3" x14ac:dyDescent="0.25">
      <c r="A21" s="66">
        <v>44336</v>
      </c>
      <c r="B21" s="61">
        <v>38060.5</v>
      </c>
      <c r="C21" s="47" t="s">
        <v>83</v>
      </c>
    </row>
    <row r="22" spans="1:3" x14ac:dyDescent="0.25">
      <c r="A22" s="66">
        <v>44343</v>
      </c>
      <c r="B22" s="61">
        <v>8482.6</v>
      </c>
      <c r="C22" s="47" t="s">
        <v>86</v>
      </c>
    </row>
    <row r="23" spans="1:3" x14ac:dyDescent="0.25">
      <c r="A23" s="66">
        <v>44343</v>
      </c>
      <c r="B23" s="61">
        <v>4165</v>
      </c>
      <c r="C23" s="47" t="s">
        <v>104</v>
      </c>
    </row>
    <row r="24" spans="1:3" x14ac:dyDescent="0.25">
      <c r="A24" s="66">
        <v>44343</v>
      </c>
      <c r="B24" s="61">
        <v>3400</v>
      </c>
      <c r="C24" s="47" t="s">
        <v>105</v>
      </c>
    </row>
    <row r="25" spans="1:3" x14ac:dyDescent="0.25">
      <c r="A25" s="66">
        <v>44343</v>
      </c>
      <c r="B25" s="61">
        <v>10635.5</v>
      </c>
      <c r="C25" s="47" t="s">
        <v>106</v>
      </c>
    </row>
    <row r="26" spans="1:3" x14ac:dyDescent="0.25">
      <c r="A26" s="66">
        <v>44343</v>
      </c>
      <c r="B26" s="61">
        <v>1900</v>
      </c>
      <c r="C26" s="47" t="s">
        <v>107</v>
      </c>
    </row>
    <row r="27" spans="1:3" x14ac:dyDescent="0.25">
      <c r="A27" s="66">
        <v>44343</v>
      </c>
      <c r="B27" s="61">
        <v>159601.76999999999</v>
      </c>
      <c r="C27" s="47" t="s">
        <v>108</v>
      </c>
    </row>
    <row r="28" spans="1:3" x14ac:dyDescent="0.25">
      <c r="A28" s="66">
        <v>44343</v>
      </c>
      <c r="B28" s="61">
        <v>86101.5</v>
      </c>
      <c r="C28" s="47" t="s">
        <v>109</v>
      </c>
    </row>
    <row r="29" spans="1:3" x14ac:dyDescent="0.25">
      <c r="A29" s="66">
        <v>44343</v>
      </c>
      <c r="B29" s="61">
        <v>1250</v>
      </c>
      <c r="C29" s="47" t="s">
        <v>110</v>
      </c>
    </row>
    <row r="30" spans="1:3" x14ac:dyDescent="0.25">
      <c r="A30" s="66">
        <v>44343</v>
      </c>
      <c r="B30" s="61">
        <v>78408</v>
      </c>
      <c r="C30" s="47" t="s">
        <v>111</v>
      </c>
    </row>
    <row r="31" spans="1:3" x14ac:dyDescent="0.25">
      <c r="A31" s="66">
        <v>44343</v>
      </c>
      <c r="B31" s="61">
        <v>1250</v>
      </c>
      <c r="C31" s="47" t="s">
        <v>112</v>
      </c>
    </row>
    <row r="32" spans="1:3" x14ac:dyDescent="0.25">
      <c r="A32" s="66">
        <v>44343</v>
      </c>
      <c r="B32" s="61">
        <v>43000.5</v>
      </c>
      <c r="C32" s="47" t="s">
        <v>113</v>
      </c>
    </row>
    <row r="33" spans="1:3" x14ac:dyDescent="0.25">
      <c r="A33" s="66">
        <v>44343</v>
      </c>
      <c r="B33" s="61">
        <v>3812.5</v>
      </c>
      <c r="C33" s="47" t="s">
        <v>114</v>
      </c>
    </row>
    <row r="34" spans="1:3" x14ac:dyDescent="0.25">
      <c r="A34" s="66">
        <v>44343</v>
      </c>
      <c r="B34" s="61">
        <v>5945</v>
      </c>
      <c r="C34" s="47" t="s">
        <v>115</v>
      </c>
    </row>
    <row r="35" spans="1:3" x14ac:dyDescent="0.25">
      <c r="A35" s="66">
        <v>44343</v>
      </c>
      <c r="B35" s="61">
        <v>34090</v>
      </c>
      <c r="C35" s="47" t="s">
        <v>116</v>
      </c>
    </row>
    <row r="36" spans="1:3" x14ac:dyDescent="0.25">
      <c r="A36" s="66">
        <v>44343</v>
      </c>
      <c r="B36" s="61">
        <v>121335</v>
      </c>
      <c r="C36" s="47" t="s">
        <v>117</v>
      </c>
    </row>
    <row r="37" spans="1:3" x14ac:dyDescent="0.25">
      <c r="A37" s="66">
        <v>44343</v>
      </c>
      <c r="B37" s="61">
        <v>8650</v>
      </c>
      <c r="C37" s="47" t="s">
        <v>87</v>
      </c>
    </row>
    <row r="38" spans="1:3" x14ac:dyDescent="0.25">
      <c r="A38" s="66">
        <v>44347</v>
      </c>
      <c r="B38" s="61">
        <v>8650</v>
      </c>
      <c r="C38" s="47" t="s">
        <v>88</v>
      </c>
    </row>
    <row r="39" spans="1:3" x14ac:dyDescent="0.25">
      <c r="A39" s="66">
        <v>44347</v>
      </c>
      <c r="B39" s="61">
        <v>8650</v>
      </c>
      <c r="C39" s="47" t="s">
        <v>89</v>
      </c>
    </row>
    <row r="40" spans="1:3" x14ac:dyDescent="0.25">
      <c r="A40" s="66">
        <v>44347</v>
      </c>
      <c r="B40" s="61">
        <v>12060</v>
      </c>
      <c r="C40" s="47" t="s">
        <v>90</v>
      </c>
    </row>
    <row r="41" spans="1:3" x14ac:dyDescent="0.25">
      <c r="A41" s="67">
        <v>44317</v>
      </c>
      <c r="B41" s="61">
        <v>642.55999999999995</v>
      </c>
      <c r="C41" s="47" t="s">
        <v>49</v>
      </c>
    </row>
    <row r="42" spans="1:3" ht="13.5" customHeight="1" x14ac:dyDescent="0.25">
      <c r="A42" s="65">
        <v>44317</v>
      </c>
      <c r="B42" s="61">
        <v>5253.39</v>
      </c>
      <c r="C42" s="47" t="s">
        <v>100</v>
      </c>
    </row>
    <row r="43" spans="1:3" ht="13.5" customHeight="1" x14ac:dyDescent="0.25">
      <c r="A43" s="65">
        <v>44317</v>
      </c>
      <c r="B43" s="61">
        <v>5927.5</v>
      </c>
      <c r="C43" s="47" t="s">
        <v>28</v>
      </c>
    </row>
    <row r="44" spans="1:3" x14ac:dyDescent="0.25">
      <c r="A44" s="65">
        <v>44317</v>
      </c>
      <c r="B44" s="61">
        <f>12700</f>
        <v>12700</v>
      </c>
      <c r="C44" s="47" t="s">
        <v>52</v>
      </c>
    </row>
    <row r="45" spans="1:3" x14ac:dyDescent="0.25">
      <c r="A45" s="67">
        <v>44317</v>
      </c>
      <c r="B45" s="48">
        <v>5784</v>
      </c>
      <c r="C45" s="57" t="s">
        <v>103</v>
      </c>
    </row>
    <row r="46" spans="1:3" x14ac:dyDescent="0.25">
      <c r="A46" s="67">
        <v>44317</v>
      </c>
      <c r="B46" s="48">
        <v>3300</v>
      </c>
      <c r="C46" s="57" t="s">
        <v>102</v>
      </c>
    </row>
    <row r="47" spans="1:3" x14ac:dyDescent="0.25">
      <c r="A47" s="65">
        <v>44317</v>
      </c>
      <c r="B47" s="61">
        <v>92047</v>
      </c>
      <c r="C47" s="47" t="s">
        <v>38</v>
      </c>
    </row>
    <row r="48" spans="1:3" x14ac:dyDescent="0.25">
      <c r="A48" s="67">
        <v>44317</v>
      </c>
      <c r="B48" s="48">
        <v>35124.6</v>
      </c>
      <c r="C48" s="57" t="s">
        <v>39</v>
      </c>
    </row>
    <row r="49" spans="1:3" s="39" customFormat="1" ht="30" customHeight="1" x14ac:dyDescent="0.25">
      <c r="A49" s="92" t="s">
        <v>16</v>
      </c>
      <c r="B49" s="93"/>
      <c r="C49" s="29">
        <f>SUM(B50:B59)</f>
        <v>641724.23</v>
      </c>
    </row>
    <row r="50" spans="1:3" s="39" customFormat="1" x14ac:dyDescent="0.25">
      <c r="A50" s="68">
        <v>44334</v>
      </c>
      <c r="B50" s="76">
        <v>69504</v>
      </c>
      <c r="C50" s="58" t="s">
        <v>95</v>
      </c>
    </row>
    <row r="51" spans="1:3" s="39" customFormat="1" x14ac:dyDescent="0.25">
      <c r="A51" s="68">
        <v>44330</v>
      </c>
      <c r="B51" s="76">
        <f>883+1133.81+883</f>
        <v>2899.81</v>
      </c>
      <c r="C51" s="77" t="s">
        <v>84</v>
      </c>
    </row>
    <row r="52" spans="1:3" s="39" customFormat="1" x14ac:dyDescent="0.25">
      <c r="A52" s="68">
        <v>44337</v>
      </c>
      <c r="B52" s="76">
        <v>7125</v>
      </c>
      <c r="C52" s="77" t="s">
        <v>57</v>
      </c>
    </row>
    <row r="53" spans="1:3" s="39" customFormat="1" x14ac:dyDescent="0.25">
      <c r="A53" s="68">
        <v>44340</v>
      </c>
      <c r="B53" s="76">
        <v>810</v>
      </c>
      <c r="C53" s="77" t="s">
        <v>101</v>
      </c>
    </row>
    <row r="54" spans="1:3" s="39" customFormat="1" x14ac:dyDescent="0.25">
      <c r="A54" s="68">
        <v>44343</v>
      </c>
      <c r="B54" s="76">
        <v>16010.7</v>
      </c>
      <c r="C54" s="77" t="s">
        <v>119</v>
      </c>
    </row>
    <row r="55" spans="1:3" s="39" customFormat="1" x14ac:dyDescent="0.25">
      <c r="A55" s="68">
        <v>44347</v>
      </c>
      <c r="B55" s="76">
        <v>7976.4</v>
      </c>
      <c r="C55" s="77" t="s">
        <v>92</v>
      </c>
    </row>
    <row r="56" spans="1:3" s="39" customFormat="1" x14ac:dyDescent="0.25">
      <c r="A56" s="69">
        <v>44317</v>
      </c>
      <c r="B56" s="76">
        <f>9820.06+16700.94</f>
        <v>26521</v>
      </c>
      <c r="C56" s="77" t="s">
        <v>60</v>
      </c>
    </row>
    <row r="57" spans="1:3" s="39" customFormat="1" x14ac:dyDescent="0.25">
      <c r="A57" s="69">
        <v>44317</v>
      </c>
      <c r="B57" s="52">
        <v>365630.16</v>
      </c>
      <c r="C57" s="49" t="s">
        <v>38</v>
      </c>
    </row>
    <row r="58" spans="1:3" s="39" customFormat="1" x14ac:dyDescent="0.25">
      <c r="A58" s="69">
        <v>44317</v>
      </c>
      <c r="B58" s="51">
        <v>139526.16</v>
      </c>
      <c r="C58" s="57" t="s">
        <v>39</v>
      </c>
    </row>
    <row r="59" spans="1:3" s="39" customFormat="1" x14ac:dyDescent="0.25">
      <c r="A59" s="69">
        <v>44317</v>
      </c>
      <c r="B59" s="51">
        <v>5721</v>
      </c>
      <c r="C59" s="57" t="s">
        <v>45</v>
      </c>
    </row>
    <row r="60" spans="1:3" ht="29.25" customHeight="1" x14ac:dyDescent="0.25">
      <c r="A60" s="92" t="s">
        <v>14</v>
      </c>
      <c r="B60" s="93"/>
      <c r="C60" s="29">
        <f>SUM(B61:B73)</f>
        <v>1738411.73</v>
      </c>
    </row>
    <row r="61" spans="1:3" x14ac:dyDescent="0.25">
      <c r="A61" s="70">
        <v>44327</v>
      </c>
      <c r="B61" s="56">
        <v>1680</v>
      </c>
      <c r="C61" s="63" t="s">
        <v>56</v>
      </c>
    </row>
    <row r="62" spans="1:3" x14ac:dyDescent="0.25">
      <c r="A62" s="70">
        <v>44328</v>
      </c>
      <c r="B62" s="56">
        <v>90000</v>
      </c>
      <c r="C62" s="63" t="s">
        <v>98</v>
      </c>
    </row>
    <row r="63" spans="1:3" x14ac:dyDescent="0.25">
      <c r="A63" s="70">
        <v>44330</v>
      </c>
      <c r="B63" s="56">
        <v>145211.15</v>
      </c>
      <c r="C63" s="63" t="s">
        <v>58</v>
      </c>
    </row>
    <row r="64" spans="1:3" x14ac:dyDescent="0.25">
      <c r="A64" s="70">
        <v>44334</v>
      </c>
      <c r="B64" s="56">
        <v>10000</v>
      </c>
      <c r="C64" s="63" t="s">
        <v>96</v>
      </c>
    </row>
    <row r="65" spans="1:3" x14ac:dyDescent="0.25">
      <c r="A65" s="66">
        <v>44336</v>
      </c>
      <c r="B65" s="61">
        <f>11790+14210</f>
        <v>26000</v>
      </c>
      <c r="C65" s="47" t="s">
        <v>85</v>
      </c>
    </row>
    <row r="66" spans="1:3" ht="15" customHeight="1" x14ac:dyDescent="0.25">
      <c r="A66" s="71">
        <v>44347</v>
      </c>
      <c r="B66" s="51">
        <v>4880</v>
      </c>
      <c r="C66" s="46" t="s">
        <v>93</v>
      </c>
    </row>
    <row r="67" spans="1:3" x14ac:dyDescent="0.25">
      <c r="A67" s="70">
        <v>44347</v>
      </c>
      <c r="B67" s="56">
        <v>1520</v>
      </c>
      <c r="C67" s="50" t="s">
        <v>94</v>
      </c>
    </row>
    <row r="68" spans="1:3" x14ac:dyDescent="0.25">
      <c r="A68" s="67">
        <v>44317</v>
      </c>
      <c r="B68" s="56">
        <v>5250</v>
      </c>
      <c r="C68" s="63" t="s">
        <v>69</v>
      </c>
    </row>
    <row r="69" spans="1:3" ht="15" customHeight="1" x14ac:dyDescent="0.25">
      <c r="A69" s="72">
        <v>44317</v>
      </c>
      <c r="B69" s="51">
        <v>218546.06</v>
      </c>
      <c r="C69" s="46" t="s">
        <v>49</v>
      </c>
    </row>
    <row r="70" spans="1:3" ht="15" customHeight="1" x14ac:dyDescent="0.25">
      <c r="A70" s="67">
        <v>44317</v>
      </c>
      <c r="B70" s="51">
        <f>4100+18144</f>
        <v>22244</v>
      </c>
      <c r="C70" s="46" t="s">
        <v>97</v>
      </c>
    </row>
    <row r="71" spans="1:3" x14ac:dyDescent="0.25">
      <c r="A71" s="67">
        <v>44317</v>
      </c>
      <c r="B71" s="53">
        <v>60000</v>
      </c>
      <c r="C71" s="50" t="s">
        <v>36</v>
      </c>
    </row>
    <row r="72" spans="1:3" x14ac:dyDescent="0.25">
      <c r="A72" s="67">
        <v>44317</v>
      </c>
      <c r="B72" s="52">
        <v>833654.06</v>
      </c>
      <c r="C72" s="49" t="s">
        <v>38</v>
      </c>
    </row>
    <row r="73" spans="1:3" x14ac:dyDescent="0.25">
      <c r="A73" s="67">
        <v>44317</v>
      </c>
      <c r="B73" s="52">
        <v>319426.46000000002</v>
      </c>
      <c r="C73" s="49" t="s">
        <v>39</v>
      </c>
    </row>
    <row r="74" spans="1:3" s="40" customFormat="1" ht="15" customHeight="1" x14ac:dyDescent="0.25">
      <c r="A74" s="88" t="s">
        <v>13</v>
      </c>
      <c r="B74" s="89"/>
      <c r="C74" s="37">
        <f>SUM(B75:B76)</f>
        <v>96761</v>
      </c>
    </row>
    <row r="75" spans="1:3" ht="15" customHeight="1" x14ac:dyDescent="0.25">
      <c r="A75" s="67">
        <v>44317</v>
      </c>
      <c r="B75" s="52">
        <v>70035</v>
      </c>
      <c r="C75" s="49" t="s">
        <v>38</v>
      </c>
    </row>
    <row r="76" spans="1:3" ht="15" customHeight="1" x14ac:dyDescent="0.25">
      <c r="A76" s="67">
        <v>44317</v>
      </c>
      <c r="B76" s="52">
        <v>26726</v>
      </c>
      <c r="C76" s="49" t="s">
        <v>39</v>
      </c>
    </row>
    <row r="77" spans="1:3" x14ac:dyDescent="0.25">
      <c r="A77" s="88" t="s">
        <v>8</v>
      </c>
      <c r="B77" s="89"/>
      <c r="C77" s="55">
        <f>SUM(B78:B84)</f>
        <v>816652.42999999993</v>
      </c>
    </row>
    <row r="78" spans="1:3" x14ac:dyDescent="0.25">
      <c r="A78" s="70">
        <v>44321</v>
      </c>
      <c r="B78" s="56">
        <v>25000</v>
      </c>
      <c r="C78" s="63" t="s">
        <v>71</v>
      </c>
    </row>
    <row r="79" spans="1:3" ht="15" customHeight="1" x14ac:dyDescent="0.25">
      <c r="A79" s="71">
        <v>44347</v>
      </c>
      <c r="B79" s="51">
        <f>33250+3078</f>
        <v>36328</v>
      </c>
      <c r="C79" s="46" t="s">
        <v>91</v>
      </c>
    </row>
    <row r="80" spans="1:3" ht="15" customHeight="1" x14ac:dyDescent="0.25">
      <c r="A80" s="72">
        <v>44317</v>
      </c>
      <c r="B80" s="51">
        <f>7873.04+100000</f>
        <v>107873.04</v>
      </c>
      <c r="C80" s="46" t="s">
        <v>70</v>
      </c>
    </row>
    <row r="81" spans="1:3" ht="15" customHeight="1" x14ac:dyDescent="0.25">
      <c r="A81" s="72">
        <v>44317</v>
      </c>
      <c r="B81" s="51">
        <f>380</f>
        <v>380</v>
      </c>
      <c r="C81" s="46" t="s">
        <v>50</v>
      </c>
    </row>
    <row r="82" spans="1:3" ht="15" customHeight="1" x14ac:dyDescent="0.25">
      <c r="A82" s="72">
        <v>44317</v>
      </c>
      <c r="B82" s="48">
        <f>6146.89+2325+37</f>
        <v>8508.89</v>
      </c>
      <c r="C82" s="32" t="s">
        <v>19</v>
      </c>
    </row>
    <row r="83" spans="1:3" ht="15" customHeight="1" x14ac:dyDescent="0.25">
      <c r="A83" s="72">
        <v>44317</v>
      </c>
      <c r="B83" s="52">
        <v>462187</v>
      </c>
      <c r="C83" s="49" t="s">
        <v>38</v>
      </c>
    </row>
    <row r="84" spans="1:3" ht="15" customHeight="1" x14ac:dyDescent="0.25">
      <c r="A84" s="72">
        <v>44317</v>
      </c>
      <c r="B84" s="48">
        <v>176375.5</v>
      </c>
      <c r="C84" s="57" t="s">
        <v>39</v>
      </c>
    </row>
    <row r="85" spans="1:3" x14ac:dyDescent="0.25">
      <c r="A85" s="8"/>
      <c r="B85" s="26"/>
    </row>
    <row r="86" spans="1:3" x14ac:dyDescent="0.25">
      <c r="A86" s="8"/>
      <c r="B86" s="26"/>
    </row>
    <row r="87" spans="1:3" x14ac:dyDescent="0.25">
      <c r="A87" s="8"/>
      <c r="B87" s="26"/>
    </row>
    <row r="88" spans="1:3" x14ac:dyDescent="0.25">
      <c r="A88" s="8"/>
      <c r="B88" s="26"/>
    </row>
    <row r="89" spans="1:3" x14ac:dyDescent="0.25">
      <c r="A89" s="8"/>
      <c r="B89" s="26"/>
    </row>
    <row r="90" spans="1:3" x14ac:dyDescent="0.25">
      <c r="A90" s="8"/>
      <c r="B90" s="26"/>
    </row>
    <row r="91" spans="1:3" x14ac:dyDescent="0.25">
      <c r="A91" s="8"/>
      <c r="B91" s="26"/>
    </row>
    <row r="92" spans="1:3" x14ac:dyDescent="0.25">
      <c r="A92" s="8"/>
      <c r="B92" s="26"/>
    </row>
    <row r="93" spans="1:3" x14ac:dyDescent="0.25">
      <c r="A93" s="8"/>
      <c r="B93" s="26"/>
    </row>
    <row r="94" spans="1:3" x14ac:dyDescent="0.25">
      <c r="A94" s="8"/>
      <c r="B94" s="26"/>
    </row>
    <row r="95" spans="1:3" x14ac:dyDescent="0.25">
      <c r="A95" s="8"/>
      <c r="B95" s="26"/>
    </row>
    <row r="96" spans="1:3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  <row r="108" spans="1:2" x14ac:dyDescent="0.25">
      <c r="A108" s="8"/>
      <c r="B108" s="26"/>
    </row>
    <row r="109" spans="1:2" x14ac:dyDescent="0.25">
      <c r="A109" s="8"/>
      <c r="B109" s="26"/>
    </row>
    <row r="110" spans="1:2" x14ac:dyDescent="0.25">
      <c r="A110" s="8"/>
      <c r="B110" s="26"/>
    </row>
    <row r="111" spans="1:2" x14ac:dyDescent="0.25">
      <c r="A111" s="8"/>
      <c r="B111" s="26"/>
    </row>
    <row r="112" spans="1:2" x14ac:dyDescent="0.25">
      <c r="A112" s="8"/>
      <c r="B112" s="26"/>
    </row>
    <row r="113" spans="1:2" x14ac:dyDescent="0.25">
      <c r="A113" s="8"/>
      <c r="B113" s="26"/>
    </row>
    <row r="114" spans="1:2" x14ac:dyDescent="0.25">
      <c r="A114" s="8"/>
      <c r="B114" s="26"/>
    </row>
    <row r="115" spans="1:2" x14ac:dyDescent="0.25">
      <c r="A115" s="8"/>
      <c r="B115" s="26"/>
    </row>
    <row r="116" spans="1:2" x14ac:dyDescent="0.25">
      <c r="A116" s="8"/>
      <c r="B116" s="26"/>
    </row>
    <row r="117" spans="1:2" x14ac:dyDescent="0.25">
      <c r="A117" s="8"/>
      <c r="B117" s="26"/>
    </row>
    <row r="118" spans="1:2" x14ac:dyDescent="0.25">
      <c r="A118" s="8"/>
      <c r="B118" s="26"/>
    </row>
  </sheetData>
  <mergeCells count="7">
    <mergeCell ref="A77:B77"/>
    <mergeCell ref="A1:B1"/>
    <mergeCell ref="A60:B60"/>
    <mergeCell ref="A74:B74"/>
    <mergeCell ref="A10:B10"/>
    <mergeCell ref="A3:B3"/>
    <mergeCell ref="A49:B49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2"/>
  <sheetViews>
    <sheetView workbookViewId="0">
      <selection activeCell="C35" sqref="C35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5" t="s">
        <v>0</v>
      </c>
      <c r="B1" s="91"/>
      <c r="C1" s="91"/>
      <c r="D1" s="38">
        <f>D3+D13+D19</f>
        <v>5735029.6500000004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6" t="s">
        <v>17</v>
      </c>
      <c r="B3" s="97"/>
      <c r="C3" s="97"/>
      <c r="D3" s="28">
        <f>SUM(B4:B12)</f>
        <v>1871273.78</v>
      </c>
      <c r="E3" s="41"/>
    </row>
    <row r="4" spans="1:256" s="43" customFormat="1" ht="13.5" customHeight="1" x14ac:dyDescent="0.25">
      <c r="A4" s="73">
        <v>44317</v>
      </c>
      <c r="B4" s="54">
        <v>1004171.47</v>
      </c>
      <c r="C4" s="31" t="s">
        <v>15</v>
      </c>
      <c r="D4" s="33" t="s">
        <v>22</v>
      </c>
      <c r="E4" s="42"/>
    </row>
    <row r="5" spans="1:256" s="40" customFormat="1" x14ac:dyDescent="0.25">
      <c r="A5" s="73">
        <v>44317</v>
      </c>
      <c r="B5" s="75">
        <v>67244.84</v>
      </c>
      <c r="C5" s="31" t="s">
        <v>15</v>
      </c>
      <c r="D5" s="31" t="s">
        <v>44</v>
      </c>
      <c r="E5" s="41"/>
    </row>
    <row r="6" spans="1:256" s="43" customFormat="1" ht="15" customHeight="1" x14ac:dyDescent="0.25">
      <c r="A6" s="73">
        <v>44317</v>
      </c>
      <c r="B6" s="54">
        <v>2600</v>
      </c>
      <c r="C6" s="31" t="s">
        <v>15</v>
      </c>
      <c r="D6" s="33" t="s">
        <v>20</v>
      </c>
      <c r="E6" s="42"/>
    </row>
    <row r="7" spans="1:256" s="43" customFormat="1" ht="15" customHeight="1" x14ac:dyDescent="0.25">
      <c r="A7" s="73">
        <v>44317</v>
      </c>
      <c r="B7" s="54">
        <v>620228</v>
      </c>
      <c r="C7" s="31" t="s">
        <v>15</v>
      </c>
      <c r="D7" s="33" t="s">
        <v>21</v>
      </c>
      <c r="E7" s="42"/>
    </row>
    <row r="8" spans="1:256" s="40" customFormat="1" x14ac:dyDescent="0.25">
      <c r="A8" s="73">
        <v>44317</v>
      </c>
      <c r="B8" s="75">
        <v>15622.06</v>
      </c>
      <c r="C8" s="31" t="s">
        <v>15</v>
      </c>
      <c r="D8" s="31" t="s">
        <v>51</v>
      </c>
      <c r="E8" s="41"/>
    </row>
    <row r="9" spans="1:256" s="44" customFormat="1" ht="14.25" customHeight="1" x14ac:dyDescent="0.25">
      <c r="A9" s="73">
        <v>44317</v>
      </c>
      <c r="B9" s="30">
        <v>81000</v>
      </c>
      <c r="C9" s="31" t="s">
        <v>15</v>
      </c>
      <c r="D9" s="31" t="s">
        <v>35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s="44" customFormat="1" ht="14.25" customHeight="1" x14ac:dyDescent="0.25">
      <c r="A10" s="73">
        <v>44317</v>
      </c>
      <c r="B10" s="30">
        <v>26572</v>
      </c>
      <c r="C10" s="31" t="s">
        <v>15</v>
      </c>
      <c r="D10" s="31" t="s">
        <v>37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s="43" customFormat="1" ht="15" customHeight="1" x14ac:dyDescent="0.25">
      <c r="A11" s="73">
        <v>44318</v>
      </c>
      <c r="B11" s="54">
        <v>5696</v>
      </c>
      <c r="C11" s="31" t="s">
        <v>15</v>
      </c>
      <c r="D11" s="33" t="s">
        <v>62</v>
      </c>
      <c r="E11" s="42"/>
    </row>
    <row r="12" spans="1:256" s="43" customFormat="1" ht="15" customHeight="1" x14ac:dyDescent="0.25">
      <c r="A12" s="73">
        <v>44317</v>
      </c>
      <c r="B12" s="54">
        <v>48139.41</v>
      </c>
      <c r="C12" s="31" t="s">
        <v>15</v>
      </c>
      <c r="D12" s="33" t="s">
        <v>25</v>
      </c>
      <c r="E12" s="42"/>
    </row>
    <row r="13" spans="1:256" s="40" customFormat="1" x14ac:dyDescent="0.25">
      <c r="A13" s="98" t="s">
        <v>12</v>
      </c>
      <c r="B13" s="99"/>
      <c r="C13" s="99"/>
      <c r="D13" s="34">
        <f>SUM(B14:B18)</f>
        <v>1053150</v>
      </c>
      <c r="E13" s="41"/>
    </row>
    <row r="14" spans="1:256" s="40" customFormat="1" x14ac:dyDescent="0.25">
      <c r="A14" s="74">
        <v>44336</v>
      </c>
      <c r="B14" s="75">
        <v>246480</v>
      </c>
      <c r="C14" s="31" t="s">
        <v>15</v>
      </c>
      <c r="D14" s="60" t="s">
        <v>63</v>
      </c>
      <c r="E14" s="41"/>
    </row>
    <row r="15" spans="1:256" s="40" customFormat="1" x14ac:dyDescent="0.25">
      <c r="A15" s="74">
        <v>44342</v>
      </c>
      <c r="B15" s="75">
        <v>400000</v>
      </c>
      <c r="C15" s="31" t="s">
        <v>15</v>
      </c>
      <c r="D15" s="60" t="s">
        <v>64</v>
      </c>
      <c r="E15" s="41"/>
    </row>
    <row r="16" spans="1:256" s="40" customFormat="1" x14ac:dyDescent="0.25">
      <c r="A16" s="74">
        <v>44344</v>
      </c>
      <c r="B16" s="75">
        <v>200000</v>
      </c>
      <c r="C16" s="31" t="s">
        <v>15</v>
      </c>
      <c r="D16" s="60" t="s">
        <v>65</v>
      </c>
      <c r="E16" s="41"/>
    </row>
    <row r="17" spans="1:256" s="40" customFormat="1" x14ac:dyDescent="0.25">
      <c r="A17" s="74">
        <v>44347</v>
      </c>
      <c r="B17" s="75">
        <v>10000</v>
      </c>
      <c r="C17" s="31" t="s">
        <v>15</v>
      </c>
      <c r="D17" s="60" t="s">
        <v>34</v>
      </c>
      <c r="E17" s="41"/>
    </row>
    <row r="18" spans="1:256" s="43" customFormat="1" x14ac:dyDescent="0.25">
      <c r="A18" s="73">
        <v>44317</v>
      </c>
      <c r="B18" s="30">
        <v>196670</v>
      </c>
      <c r="C18" s="31" t="s">
        <v>15</v>
      </c>
      <c r="D18" s="31" t="s">
        <v>31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spans="1:256" s="40" customFormat="1" x14ac:dyDescent="0.25">
      <c r="A19" s="100" t="s">
        <v>18</v>
      </c>
      <c r="B19" s="101"/>
      <c r="C19" s="101"/>
      <c r="D19" s="35">
        <f>SUM(B20:B32)</f>
        <v>2810605.87</v>
      </c>
      <c r="E19" s="41"/>
    </row>
    <row r="20" spans="1:256" ht="15" customHeight="1" x14ac:dyDescent="0.25">
      <c r="A20" s="73">
        <v>44317</v>
      </c>
      <c r="B20" s="54">
        <f>17750.68+0.23</f>
        <v>17750.91</v>
      </c>
      <c r="C20" s="45" t="s">
        <v>29</v>
      </c>
      <c r="D20" s="45" t="s">
        <v>30</v>
      </c>
    </row>
    <row r="21" spans="1:256" ht="15" customHeight="1" x14ac:dyDescent="0.25">
      <c r="A21" s="73">
        <v>44317</v>
      </c>
      <c r="B21" s="54">
        <f>100000+7873.04</f>
        <v>107873.04</v>
      </c>
      <c r="C21" s="45" t="s">
        <v>67</v>
      </c>
      <c r="D21" s="45" t="s">
        <v>30</v>
      </c>
    </row>
    <row r="22" spans="1:256" ht="15" customHeight="1" x14ac:dyDescent="0.25">
      <c r="A22" s="59">
        <v>44333</v>
      </c>
      <c r="B22" s="62">
        <v>62747.33</v>
      </c>
      <c r="C22" s="45" t="s">
        <v>32</v>
      </c>
      <c r="D22" s="45" t="s">
        <v>66</v>
      </c>
    </row>
    <row r="23" spans="1:256" ht="15" customHeight="1" x14ac:dyDescent="0.25">
      <c r="A23" s="59">
        <v>44333</v>
      </c>
      <c r="B23" s="62">
        <v>85094.25</v>
      </c>
      <c r="C23" s="45" t="s">
        <v>32</v>
      </c>
      <c r="D23" s="45" t="s">
        <v>47</v>
      </c>
    </row>
    <row r="24" spans="1:256" ht="15" customHeight="1" x14ac:dyDescent="0.25">
      <c r="A24" s="59">
        <v>44333</v>
      </c>
      <c r="B24" s="62">
        <v>180499.9</v>
      </c>
      <c r="C24" s="45" t="s">
        <v>32</v>
      </c>
      <c r="D24" s="45" t="s">
        <v>42</v>
      </c>
    </row>
    <row r="25" spans="1:256" ht="15" customHeight="1" x14ac:dyDescent="0.25">
      <c r="A25" s="59">
        <v>44334</v>
      </c>
      <c r="B25" s="62">
        <v>515266.01</v>
      </c>
      <c r="C25" s="45" t="s">
        <v>32</v>
      </c>
      <c r="D25" s="45" t="s">
        <v>40</v>
      </c>
    </row>
    <row r="26" spans="1:256" ht="15" customHeight="1" x14ac:dyDescent="0.25">
      <c r="A26" s="59">
        <v>44335</v>
      </c>
      <c r="B26" s="62">
        <v>188610.13</v>
      </c>
      <c r="C26" s="45" t="s">
        <v>32</v>
      </c>
      <c r="D26" s="45" t="s">
        <v>33</v>
      </c>
    </row>
    <row r="27" spans="1:256" ht="15" customHeight="1" x14ac:dyDescent="0.25">
      <c r="A27" s="59">
        <v>44336</v>
      </c>
      <c r="B27" s="62">
        <v>86413.43</v>
      </c>
      <c r="C27" s="45" t="s">
        <v>32</v>
      </c>
      <c r="D27" s="45" t="s">
        <v>48</v>
      </c>
    </row>
    <row r="28" spans="1:256" ht="15" customHeight="1" x14ac:dyDescent="0.25">
      <c r="A28" s="59">
        <v>44336</v>
      </c>
      <c r="B28" s="62">
        <v>919175.88</v>
      </c>
      <c r="C28" s="45" t="s">
        <v>32</v>
      </c>
      <c r="D28" s="57" t="s">
        <v>43</v>
      </c>
    </row>
    <row r="29" spans="1:256" ht="15" customHeight="1" x14ac:dyDescent="0.25">
      <c r="A29" s="59">
        <v>44337</v>
      </c>
      <c r="B29" s="62">
        <v>75301.75</v>
      </c>
      <c r="C29" s="45" t="s">
        <v>32</v>
      </c>
      <c r="D29" s="45" t="s">
        <v>55</v>
      </c>
    </row>
    <row r="30" spans="1:256" ht="15" customHeight="1" x14ac:dyDescent="0.25">
      <c r="A30" s="78">
        <v>44337</v>
      </c>
      <c r="B30" s="79">
        <v>491529.58</v>
      </c>
      <c r="C30" s="80" t="s">
        <v>32</v>
      </c>
      <c r="D30" s="80" t="s">
        <v>41</v>
      </c>
    </row>
    <row r="31" spans="1:256" ht="15" customHeight="1" x14ac:dyDescent="0.25">
      <c r="A31" s="59">
        <v>44342</v>
      </c>
      <c r="B31" s="102">
        <v>75463.66</v>
      </c>
      <c r="C31" s="45" t="s">
        <v>32</v>
      </c>
      <c r="D31" s="45" t="s">
        <v>46</v>
      </c>
    </row>
    <row r="32" spans="1:256" ht="15" customHeight="1" x14ac:dyDescent="0.25">
      <c r="A32" s="59">
        <v>44347</v>
      </c>
      <c r="B32" s="62">
        <v>4880</v>
      </c>
      <c r="C32" s="45" t="s">
        <v>120</v>
      </c>
      <c r="D32" s="45" t="s">
        <v>54</v>
      </c>
    </row>
  </sheetData>
  <mergeCells count="4">
    <mergeCell ref="A1:C1"/>
    <mergeCell ref="A3:C3"/>
    <mergeCell ref="A13:C13"/>
    <mergeCell ref="A19:C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2021-09-03T14:19:26Z</dcterms:modified>
</cp:coreProperties>
</file>